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arketing\Projects\17_Preparing for Brexit campaign\"/>
    </mc:Choice>
  </mc:AlternateContent>
  <bookViews>
    <workbookView xWindow="0" yWindow="0" windowWidth="16650" windowHeight="7590"/>
  </bookViews>
  <sheets>
    <sheet name="CASHFLOW" sheetId="1" r:id="rId1"/>
  </sheets>
  <definedNames>
    <definedName name="_xlnm.Print_Area" localSheetId="0">CASHFLOW!$A$2:$AA$54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50" i="1" l="1"/>
  <c r="Z20" i="1"/>
  <c r="Z21" i="1"/>
  <c r="Z45" i="1"/>
  <c r="M46" i="1"/>
  <c r="Z7" i="1"/>
  <c r="Z8" i="1"/>
  <c r="Z9" i="1"/>
  <c r="Z11" i="1"/>
  <c r="Z12" i="1"/>
  <c r="Z13" i="1"/>
  <c r="M14" i="1"/>
  <c r="M48" i="1" s="1"/>
  <c r="M52" i="1" s="1"/>
  <c r="N50" i="1" s="1"/>
  <c r="N6" i="1"/>
  <c r="N14" i="1" s="1"/>
  <c r="D54" i="1"/>
  <c r="F54" i="1" s="1"/>
  <c r="E53" i="1"/>
  <c r="F53" i="1" s="1"/>
  <c r="N44" i="1"/>
  <c r="O44" i="1" s="1"/>
  <c r="F44" i="1"/>
  <c r="N43" i="1"/>
  <c r="O43" i="1" s="1"/>
  <c r="P43" i="1" s="1"/>
  <c r="Q43" i="1" s="1"/>
  <c r="R43" i="1" s="1"/>
  <c r="S43" i="1" s="1"/>
  <c r="T43" i="1" s="1"/>
  <c r="U43" i="1" s="1"/>
  <c r="V43" i="1" s="1"/>
  <c r="W43" i="1" s="1"/>
  <c r="X43" i="1" s="1"/>
  <c r="F43" i="1"/>
  <c r="N42" i="1"/>
  <c r="F42" i="1"/>
  <c r="N41" i="1"/>
  <c r="O41" i="1" s="1"/>
  <c r="P41" i="1" s="1"/>
  <c r="F41" i="1"/>
  <c r="N35" i="1"/>
  <c r="O35" i="1"/>
  <c r="P35" i="1" s="1"/>
  <c r="N40" i="1"/>
  <c r="F40" i="1"/>
  <c r="N39" i="1"/>
  <c r="O39" i="1" s="1"/>
  <c r="F39" i="1"/>
  <c r="N38" i="1"/>
  <c r="F38" i="1"/>
  <c r="N37" i="1"/>
  <c r="F37" i="1"/>
  <c r="N36" i="1"/>
  <c r="O36" i="1" s="1"/>
  <c r="P36" i="1" s="1"/>
  <c r="F36" i="1"/>
  <c r="F35" i="1"/>
  <c r="N34" i="1"/>
  <c r="O34" i="1" s="1"/>
  <c r="P34" i="1" s="1"/>
  <c r="Q34" i="1" s="1"/>
  <c r="R34" i="1" s="1"/>
  <c r="S34" i="1" s="1"/>
  <c r="T34" i="1" s="1"/>
  <c r="U34" i="1" s="1"/>
  <c r="V34" i="1" s="1"/>
  <c r="W34" i="1" s="1"/>
  <c r="X34" i="1" s="1"/>
  <c r="F34" i="1"/>
  <c r="N28" i="1"/>
  <c r="O28" i="1" s="1"/>
  <c r="F33" i="1"/>
  <c r="N32" i="1"/>
  <c r="O32" i="1" s="1"/>
  <c r="P32" i="1" s="1"/>
  <c r="Q32" i="1" s="1"/>
  <c r="R32" i="1" s="1"/>
  <c r="S32" i="1" s="1"/>
  <c r="T32" i="1" s="1"/>
  <c r="U32" i="1" s="1"/>
  <c r="V32" i="1" s="1"/>
  <c r="W32" i="1" s="1"/>
  <c r="X32" i="1" s="1"/>
  <c r="F32" i="1"/>
  <c r="N26" i="1"/>
  <c r="O26" i="1" s="1"/>
  <c r="N31" i="1"/>
  <c r="O31" i="1" s="1"/>
  <c r="F31" i="1"/>
  <c r="F30" i="1"/>
  <c r="N29" i="1"/>
  <c r="E29" i="1"/>
  <c r="D28" i="1"/>
  <c r="E57" i="1" s="1"/>
  <c r="N27" i="1"/>
  <c r="O27" i="1"/>
  <c r="P27" i="1" s="1"/>
  <c r="D27" i="1"/>
  <c r="E59" i="1" s="1"/>
  <c r="D26" i="1"/>
  <c r="E58" i="1" s="1"/>
  <c r="N25" i="1"/>
  <c r="O25" i="1" s="1"/>
  <c r="D25" i="1"/>
  <c r="F25" i="1"/>
  <c r="N24" i="1"/>
  <c r="O24" i="1" s="1"/>
  <c r="F24" i="1"/>
  <c r="F23" i="1"/>
  <c r="N22" i="1"/>
  <c r="O22" i="1" s="1"/>
  <c r="N19" i="1"/>
  <c r="O19" i="1" s="1"/>
  <c r="P19" i="1" s="1"/>
  <c r="F19" i="1"/>
  <c r="N18" i="1"/>
  <c r="O18" i="1" s="1"/>
  <c r="P18" i="1" s="1"/>
  <c r="Q18" i="1" s="1"/>
  <c r="R18" i="1" s="1"/>
  <c r="F18" i="1"/>
  <c r="C16" i="1"/>
  <c r="F14" i="1"/>
  <c r="F13" i="1"/>
  <c r="F12" i="1"/>
  <c r="F11" i="1"/>
  <c r="F10" i="1"/>
  <c r="F8" i="1"/>
  <c r="F6" i="1"/>
  <c r="O6" i="1"/>
  <c r="P6" i="1" s="1"/>
  <c r="N33" i="1"/>
  <c r="O33" i="1" s="1"/>
  <c r="N30" i="1"/>
  <c r="O29" i="1"/>
  <c r="P29" i="1" s="1"/>
  <c r="Q29" i="1" s="1"/>
  <c r="R29" i="1" s="1"/>
  <c r="S29" i="1" s="1"/>
  <c r="T29" i="1" s="1"/>
  <c r="U29" i="1" s="1"/>
  <c r="V29" i="1" s="1"/>
  <c r="W29" i="1" s="1"/>
  <c r="X29" i="1" s="1"/>
  <c r="O40" i="1"/>
  <c r="P40" i="1" s="1"/>
  <c r="Q40" i="1" s="1"/>
  <c r="R40" i="1" s="1"/>
  <c r="S40" i="1" s="1"/>
  <c r="T40" i="1" s="1"/>
  <c r="U40" i="1" s="1"/>
  <c r="V40" i="1" s="1"/>
  <c r="W40" i="1" s="1"/>
  <c r="X40" i="1" s="1"/>
  <c r="O37" i="1"/>
  <c r="P37" i="1" s="1"/>
  <c r="Q37" i="1" s="1"/>
  <c r="R37" i="1" s="1"/>
  <c r="S37" i="1" s="1"/>
  <c r="T37" i="1" s="1"/>
  <c r="U37" i="1" s="1"/>
  <c r="V37" i="1" s="1"/>
  <c r="O38" i="1"/>
  <c r="P38" i="1" s="1"/>
  <c r="F28" i="1"/>
  <c r="F29" i="1"/>
  <c r="O42" i="1"/>
  <c r="O30" i="1"/>
  <c r="P30" i="1"/>
  <c r="Q30" i="1" s="1"/>
  <c r="R30" i="1" s="1"/>
  <c r="S30" i="1" s="1"/>
  <c r="T30" i="1" s="1"/>
  <c r="U30" i="1" s="1"/>
  <c r="V30" i="1" s="1"/>
  <c r="W30" i="1" s="1"/>
  <c r="X30" i="1" s="1"/>
  <c r="P42" i="1"/>
  <c r="Q42" i="1" s="1"/>
  <c r="N23" i="1"/>
  <c r="O23" i="1" s="1"/>
  <c r="P23" i="1" s="1"/>
  <c r="Q23" i="1" s="1"/>
  <c r="R23" i="1" s="1"/>
  <c r="S23" i="1" s="1"/>
  <c r="T23" i="1" s="1"/>
  <c r="U23" i="1" s="1"/>
  <c r="V23" i="1" s="1"/>
  <c r="W23" i="1" s="1"/>
  <c r="X23" i="1" s="1"/>
  <c r="W17" i="1"/>
  <c r="X17" i="1" s="1"/>
  <c r="Z17" i="1" s="1"/>
  <c r="Z10" i="1"/>
  <c r="F16" i="1" l="1"/>
  <c r="O14" i="1"/>
  <c r="Q6" i="1"/>
  <c r="Q14" i="1" s="1"/>
  <c r="P14" i="1"/>
  <c r="F55" i="1"/>
  <c r="N46" i="1"/>
  <c r="N48" i="1" s="1"/>
  <c r="E61" i="1"/>
  <c r="F27" i="1"/>
  <c r="S18" i="1"/>
  <c r="Q19" i="1"/>
  <c r="P28" i="1"/>
  <c r="Q28" i="1" s="1"/>
  <c r="R28" i="1" s="1"/>
  <c r="S28" i="1" s="1"/>
  <c r="T28" i="1" s="1"/>
  <c r="U28" i="1" s="1"/>
  <c r="V28" i="1" s="1"/>
  <c r="W28" i="1" s="1"/>
  <c r="X28" i="1" s="1"/>
  <c r="Q36" i="1"/>
  <c r="R36" i="1" s="1"/>
  <c r="S36" i="1" s="1"/>
  <c r="T36" i="1" s="1"/>
  <c r="U36" i="1" s="1"/>
  <c r="V36" i="1" s="1"/>
  <c r="W36" i="1" s="1"/>
  <c r="X36" i="1" s="1"/>
  <c r="P33" i="1"/>
  <c r="Q33" i="1" s="1"/>
  <c r="R33" i="1" s="1"/>
  <c r="S33" i="1" s="1"/>
  <c r="T33" i="1" s="1"/>
  <c r="U33" i="1" s="1"/>
  <c r="V33" i="1" s="1"/>
  <c r="W33" i="1" s="1"/>
  <c r="X33" i="1" s="1"/>
  <c r="Q35" i="1"/>
  <c r="R35" i="1" s="1"/>
  <c r="S35" i="1" s="1"/>
  <c r="T35" i="1" s="1"/>
  <c r="U35" i="1" s="1"/>
  <c r="V35" i="1" s="1"/>
  <c r="W35" i="1" s="1"/>
  <c r="X35" i="1" s="1"/>
  <c r="AE17" i="1"/>
  <c r="Z42" i="1"/>
  <c r="AE42" i="1" s="1"/>
  <c r="R42" i="1"/>
  <c r="S42" i="1" s="1"/>
  <c r="T42" i="1" s="1"/>
  <c r="U42" i="1" s="1"/>
  <c r="V42" i="1" s="1"/>
  <c r="W42" i="1" s="1"/>
  <c r="X42" i="1" s="1"/>
  <c r="Q38" i="1"/>
  <c r="R38" i="1" s="1"/>
  <c r="S38" i="1" s="1"/>
  <c r="T38" i="1" s="1"/>
  <c r="U38" i="1" s="1"/>
  <c r="V38" i="1" s="1"/>
  <c r="W38" i="1" s="1"/>
  <c r="X38" i="1" s="1"/>
  <c r="P25" i="1"/>
  <c r="Q25" i="1" s="1"/>
  <c r="R25" i="1" s="1"/>
  <c r="S25" i="1" s="1"/>
  <c r="T25" i="1" s="1"/>
  <c r="U25" i="1" s="1"/>
  <c r="V25" i="1" s="1"/>
  <c r="W25" i="1" s="1"/>
  <c r="X25" i="1" s="1"/>
  <c r="P44" i="1"/>
  <c r="Q44" i="1" s="1"/>
  <c r="R44" i="1" s="1"/>
  <c r="S44" i="1" s="1"/>
  <c r="T44" i="1" s="1"/>
  <c r="U44" i="1" s="1"/>
  <c r="V44" i="1" s="1"/>
  <c r="W44" i="1" s="1"/>
  <c r="X44" i="1" s="1"/>
  <c r="N52" i="1"/>
  <c r="O50" i="1" s="1"/>
  <c r="P22" i="1"/>
  <c r="Q22" i="1" s="1"/>
  <c r="R22" i="1" s="1"/>
  <c r="S22" i="1" s="1"/>
  <c r="T22" i="1" s="1"/>
  <c r="U22" i="1" s="1"/>
  <c r="V22" i="1" s="1"/>
  <c r="W22" i="1" s="1"/>
  <c r="X22" i="1" s="1"/>
  <c r="O46" i="1"/>
  <c r="O48" i="1" s="1"/>
  <c r="Q41" i="1"/>
  <c r="R41" i="1" s="1"/>
  <c r="S41" i="1" s="1"/>
  <c r="T41" i="1" s="1"/>
  <c r="U41" i="1" s="1"/>
  <c r="V41" i="1" s="1"/>
  <c r="W41" i="1" s="1"/>
  <c r="X41" i="1" s="1"/>
  <c r="Q27" i="1"/>
  <c r="R27" i="1" s="1"/>
  <c r="S27" i="1" s="1"/>
  <c r="T27" i="1" s="1"/>
  <c r="U27" i="1" s="1"/>
  <c r="V27" i="1" s="1"/>
  <c r="W27" i="1" s="1"/>
  <c r="X27" i="1" s="1"/>
  <c r="P26" i="1"/>
  <c r="Q26" i="1" s="1"/>
  <c r="R26" i="1" s="1"/>
  <c r="S26" i="1" s="1"/>
  <c r="T26" i="1" s="1"/>
  <c r="U26" i="1" s="1"/>
  <c r="V26" i="1" s="1"/>
  <c r="W26" i="1" s="1"/>
  <c r="X26" i="1" s="1"/>
  <c r="P39" i="1"/>
  <c r="Q39" i="1" s="1"/>
  <c r="R39" i="1" s="1"/>
  <c r="S39" i="1" s="1"/>
  <c r="T39" i="1" s="1"/>
  <c r="U39" i="1" s="1"/>
  <c r="V39" i="1" s="1"/>
  <c r="W39" i="1" s="1"/>
  <c r="X39" i="1" s="1"/>
  <c r="F26" i="1"/>
  <c r="Z30" i="1"/>
  <c r="AE30" i="1" s="1"/>
  <c r="D61" i="1"/>
  <c r="Z43" i="1"/>
  <c r="AE43" i="1" s="1"/>
  <c r="Z37" i="1"/>
  <c r="AE37" i="1" s="1"/>
  <c r="Z32" i="1"/>
  <c r="AE32" i="1" s="1"/>
  <c r="Z23" i="1"/>
  <c r="AE23" i="1" s="1"/>
  <c r="P31" i="1"/>
  <c r="Q31" i="1" s="1"/>
  <c r="R31" i="1" s="1"/>
  <c r="S31" i="1" s="1"/>
  <c r="T31" i="1" s="1"/>
  <c r="U31" i="1" s="1"/>
  <c r="V31" i="1" s="1"/>
  <c r="W31" i="1" s="1"/>
  <c r="X31" i="1" s="1"/>
  <c r="Z40" i="1"/>
  <c r="AE40" i="1" s="1"/>
  <c r="Z29" i="1"/>
  <c r="AE29" i="1" s="1"/>
  <c r="Z34" i="1"/>
  <c r="AE34" i="1" s="1"/>
  <c r="P24" i="1"/>
  <c r="Q24" i="1" s="1"/>
  <c r="R24" i="1" s="1"/>
  <c r="S24" i="1" s="1"/>
  <c r="T24" i="1" s="1"/>
  <c r="U24" i="1" s="1"/>
  <c r="V24" i="1" s="1"/>
  <c r="W24" i="1" s="1"/>
  <c r="X24" i="1" s="1"/>
  <c r="Z25" i="1" l="1"/>
  <c r="AE25" i="1" s="1"/>
  <c r="R6" i="1"/>
  <c r="R14" i="1" s="1"/>
  <c r="O52" i="1"/>
  <c r="P50" i="1" s="1"/>
  <c r="Z27" i="1"/>
  <c r="AE27" i="1" s="1"/>
  <c r="Z36" i="1"/>
  <c r="AE36" i="1" s="1"/>
  <c r="Z28" i="1"/>
  <c r="AE28" i="1" s="1"/>
  <c r="Z39" i="1"/>
  <c r="AE39" i="1" s="1"/>
  <c r="Z41" i="1"/>
  <c r="AE41" i="1" s="1"/>
  <c r="Z35" i="1"/>
  <c r="AE35" i="1" s="1"/>
  <c r="P46" i="1"/>
  <c r="P48" i="1" s="1"/>
  <c r="S6" i="1"/>
  <c r="Q46" i="1"/>
  <c r="Q48" i="1" s="1"/>
  <c r="R19" i="1"/>
  <c r="Z38" i="1"/>
  <c r="AE38" i="1" s="1"/>
  <c r="Z33" i="1"/>
  <c r="AE33" i="1" s="1"/>
  <c r="Z26" i="1"/>
  <c r="AE26" i="1" s="1"/>
  <c r="Z22" i="1"/>
  <c r="AE22" i="1" s="1"/>
  <c r="P52" i="1"/>
  <c r="Q50" i="1" s="1"/>
  <c r="Q52" i="1" s="1"/>
  <c r="R50" i="1" s="1"/>
  <c r="Z31" i="1"/>
  <c r="AE31" i="1" s="1"/>
  <c r="Z24" i="1"/>
  <c r="AE24" i="1" s="1"/>
  <c r="T18" i="1"/>
  <c r="Z44" i="1"/>
  <c r="AE44" i="1" s="1"/>
  <c r="U18" i="1" l="1"/>
  <c r="S19" i="1"/>
  <c r="R46" i="1"/>
  <c r="R48" i="1" s="1"/>
  <c r="R52" i="1" s="1"/>
  <c r="S50" i="1" s="1"/>
  <c r="S14" i="1"/>
  <c r="T6" i="1"/>
  <c r="T14" i="1" l="1"/>
  <c r="U6" i="1"/>
  <c r="T19" i="1"/>
  <c r="S46" i="1"/>
  <c r="S48" i="1" s="1"/>
  <c r="S52" i="1" s="1"/>
  <c r="T50" i="1" s="1"/>
  <c r="V18" i="1"/>
  <c r="U19" i="1" l="1"/>
  <c r="T46" i="1"/>
  <c r="T48" i="1" s="1"/>
  <c r="T52" i="1" s="1"/>
  <c r="U50" i="1" s="1"/>
  <c r="U14" i="1"/>
  <c r="V6" i="1"/>
  <c r="W18" i="1"/>
  <c r="W6" i="1" l="1"/>
  <c r="V14" i="1"/>
  <c r="V19" i="1"/>
  <c r="U46" i="1"/>
  <c r="U48" i="1" s="1"/>
  <c r="U52" i="1" s="1"/>
  <c r="V50" i="1" s="1"/>
  <c r="X18" i="1"/>
  <c r="W19" i="1" l="1"/>
  <c r="V46" i="1"/>
  <c r="V48" i="1" s="1"/>
  <c r="V52" i="1" s="1"/>
  <c r="W50" i="1" s="1"/>
  <c r="W14" i="1"/>
  <c r="X6" i="1"/>
  <c r="Z18" i="1"/>
  <c r="AE18" i="1" l="1"/>
  <c r="X14" i="1"/>
  <c r="Z6" i="1"/>
  <c r="X19" i="1"/>
  <c r="W46" i="1"/>
  <c r="W48" i="1" s="1"/>
  <c r="W52" i="1" s="1"/>
  <c r="X50" i="1" s="1"/>
  <c r="AG6" i="1" l="1"/>
  <c r="Z14" i="1"/>
  <c r="X46" i="1"/>
  <c r="X48" i="1" s="1"/>
  <c r="Z48" i="1" s="1"/>
  <c r="Z52" i="1" s="1"/>
  <c r="Z19" i="1"/>
  <c r="AE19" i="1" l="1"/>
  <c r="Z46" i="1"/>
  <c r="AA46" i="1" s="1"/>
  <c r="AA14" i="1"/>
  <c r="X52" i="1"/>
  <c r="AA48" i="1" l="1"/>
</calcChain>
</file>

<file path=xl/sharedStrings.xml><?xml version="1.0" encoding="utf-8"?>
<sst xmlns="http://schemas.openxmlformats.org/spreadsheetml/2006/main" count="106" uniqueCount="85">
  <si>
    <t>YEAR TO MARCH 2018</t>
  </si>
  <si>
    <t>TOTAL</t>
  </si>
  <si>
    <t>Total</t>
  </si>
  <si>
    <t>£</t>
  </si>
  <si>
    <t>TURNOVER</t>
  </si>
  <si>
    <t>Sale of goods</t>
  </si>
  <si>
    <t>Print income</t>
  </si>
  <si>
    <t>Shipping</t>
  </si>
  <si>
    <t>Commission</t>
  </si>
  <si>
    <t>Web Hosting</t>
  </si>
  <si>
    <t>Web Updates</t>
  </si>
  <si>
    <t>Mail Manager</t>
  </si>
  <si>
    <t>TOTAL INFLOWS</t>
  </si>
  <si>
    <t>Total Turnover</t>
  </si>
  <si>
    <t>CASH OUTFLOWS</t>
  </si>
  <si>
    <t>LESS COST OF SALES</t>
  </si>
  <si>
    <t>Materials Purchased</t>
  </si>
  <si>
    <t>Print Costs</t>
  </si>
  <si>
    <t>Advertising</t>
  </si>
  <si>
    <t>Mail chimp newsletters</t>
  </si>
  <si>
    <t>Directors Salary - MG</t>
  </si>
  <si>
    <t>Directors salary - AF</t>
  </si>
  <si>
    <t>Staff Salaries - JG</t>
  </si>
  <si>
    <t>Staff Salaries - DF</t>
  </si>
  <si>
    <t>PAYE/NI Wage costs</t>
  </si>
  <si>
    <t>Rent</t>
  </si>
  <si>
    <t>Electricity</t>
  </si>
  <si>
    <t>Travel Train</t>
  </si>
  <si>
    <t>Travel Car</t>
  </si>
  <si>
    <t>Travel Car Parking</t>
  </si>
  <si>
    <t>Fleet</t>
  </si>
  <si>
    <t>Car Recharge AF</t>
  </si>
  <si>
    <t>Entertainment</t>
  </si>
  <si>
    <t>Subsitance</t>
  </si>
  <si>
    <t>Telephone</t>
  </si>
  <si>
    <t>Broadband</t>
  </si>
  <si>
    <t>Stationery</t>
  </si>
  <si>
    <t>Computer expenses</t>
  </si>
  <si>
    <t>Accountancy fees</t>
  </si>
  <si>
    <t>Professional Fees</t>
  </si>
  <si>
    <t>TAX AT 19%</t>
  </si>
  <si>
    <t>Dividends TAKEN IN YEAR - AF</t>
  </si>
  <si>
    <t>TOTAL OUTFLOWS</t>
  </si>
  <si>
    <t>PROFIT BEFORE TAX</t>
  </si>
  <si>
    <t>NET PROFIT - AVAILABLE FOR FORMAL DIVIDENDS</t>
  </si>
  <si>
    <t>DF SALARY</t>
  </si>
  <si>
    <t>AF SALARY</t>
  </si>
  <si>
    <t>JG SALARY</t>
  </si>
  <si>
    <t>NET PROFIT</t>
  </si>
  <si>
    <t>BANK BALANCE AT 6TH APRIL 2020</t>
  </si>
  <si>
    <t>TURNOVER GROSS INCLUDING VAT</t>
  </si>
  <si>
    <t xml:space="preserve">DEBTORS AT 6TH APRIL 2020 - GROSS INCLUDING </t>
  </si>
  <si>
    <t>FURLOUGH RECEIPT FROM HMRC</t>
  </si>
  <si>
    <t>CASH INFLOWS</t>
  </si>
  <si>
    <t>MATERIALS</t>
  </si>
  <si>
    <t>SUNCONTRACTORS</t>
  </si>
  <si>
    <t>ESTIMATE</t>
  </si>
  <si>
    <t>CHECK</t>
  </si>
  <si>
    <t>WAGES - GROSS</t>
  </si>
  <si>
    <t>RENT</t>
  </si>
  <si>
    <t>RATES</t>
  </si>
  <si>
    <t>GAS</t>
  </si>
  <si>
    <t>ELECTTRICITY</t>
  </si>
  <si>
    <t>INSURANCE - BUILDING</t>
  </si>
  <si>
    <t>INSURANCE - OTHER</t>
  </si>
  <si>
    <t>TRAVEL</t>
  </si>
  <si>
    <t>TELEPHONE</t>
  </si>
  <si>
    <t>SUBSCRIPTIONS</t>
  </si>
  <si>
    <t>PENSIONS</t>
  </si>
  <si>
    <t>BROADBAND</t>
  </si>
  <si>
    <t xml:space="preserve">COMPUTER  </t>
  </si>
  <si>
    <t>BANK CHARGES</t>
  </si>
  <si>
    <t xml:space="preserve">ACCOUNTANCY  </t>
  </si>
  <si>
    <t>LIFE INSURANCE</t>
  </si>
  <si>
    <t>POSTAGE</t>
  </si>
  <si>
    <t>SOFTWARE COSTS</t>
  </si>
  <si>
    <t>CASH BALANCE AT MONTH END</t>
  </si>
  <si>
    <t>NET MOVEMENT OF INFLOWS AND OUTFLOWS</t>
  </si>
  <si>
    <t>OTHER</t>
  </si>
  <si>
    <t>TRADE CREDITORS AT AT 6TH APRIL 2020</t>
  </si>
  <si>
    <t>VAT PAYMENT</t>
  </si>
  <si>
    <t>PAYE PAYMENTS</t>
  </si>
  <si>
    <t>forward</t>
  </si>
  <si>
    <t>CASH FLOW FORECAST</t>
  </si>
  <si>
    <t>Brought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</si>
</sst>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6F35"/>
      <name val="Calibri"/>
      <family val="2"/>
      <scheme val="minor"/>
    </font>
    <font>
      <sz val="11"/>
      <color theme="0"/>
      <name val="Calibri"/>
      <family val="2"/>
    </font>
    <font>
      <b/>
      <sz val="18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28AB5B"/>
      </right>
      <top/>
      <bottom/>
      <diagonal/>
    </border>
    <border>
      <left style="thin">
        <color rgb="FF28AB5B"/>
      </left>
      <right/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0" fillId="3" borderId="0" applyNumberFormat="0" applyBorder="0" applyAlignment="0" applyProtection="0"/>
    <xf numFmtId="0" fontId="1" fillId="4" borderId="0" applyNumberFormat="0" applyBorder="0" applyAlignment="0" applyProtection="0"/>
  </cellStyleXfs>
  <cellXfs count="102">
    <xf numFmtId="0" fontId="0" fillId="0" borderId="0" xfId="0"/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164" fontId="4" fillId="0" borderId="0" xfId="1" applyNumberFormat="1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horizontal="center" vertical="center"/>
    </xf>
    <xf numFmtId="164" fontId="0" fillId="0" borderId="0" xfId="1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3" fontId="0" fillId="0" borderId="0" xfId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0" fillId="0" borderId="3" xfId="0" applyNumberForma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3" borderId="0" xfId="2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164" fontId="10" fillId="3" borderId="0" xfId="2" applyNumberForma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38" fontId="6" fillId="0" borderId="13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64" fontId="10" fillId="3" borderId="13" xfId="2" applyNumberFormat="1" applyBorder="1" applyAlignment="1">
      <alignment vertical="center"/>
    </xf>
    <xf numFmtId="164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vertical="center"/>
    </xf>
    <xf numFmtId="164" fontId="0" fillId="0" borderId="14" xfId="0" applyNumberFormat="1" applyFill="1" applyBorder="1" applyAlignment="1">
      <alignment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164" fontId="4" fillId="0" borderId="13" xfId="1" applyNumberFormat="1" applyFont="1" applyFill="1" applyBorder="1" applyAlignment="1">
      <alignment vertical="center"/>
    </xf>
    <xf numFmtId="164" fontId="6" fillId="0" borderId="13" xfId="1" applyNumberFormat="1" applyFont="1" applyFill="1" applyBorder="1" applyAlignment="1">
      <alignment vertical="center"/>
    </xf>
    <xf numFmtId="164" fontId="0" fillId="0" borderId="14" xfId="1" applyNumberFormat="1" applyFont="1" applyFill="1" applyBorder="1" applyAlignment="1">
      <alignment vertical="center"/>
    </xf>
    <xf numFmtId="164" fontId="0" fillId="0" borderId="19" xfId="1" applyNumberFormat="1" applyFont="1" applyFill="1" applyBorder="1" applyAlignment="1">
      <alignment vertical="center"/>
    </xf>
    <xf numFmtId="164" fontId="0" fillId="0" borderId="20" xfId="1" applyNumberFormat="1" applyFont="1" applyFill="1" applyBorder="1" applyAlignment="1">
      <alignment vertical="center"/>
    </xf>
    <xf numFmtId="164" fontId="0" fillId="0" borderId="15" xfId="1" applyNumberFormat="1" applyFont="1" applyFill="1" applyBorder="1" applyAlignment="1">
      <alignment vertical="center"/>
    </xf>
    <xf numFmtId="164" fontId="0" fillId="0" borderId="21" xfId="1" applyNumberFormat="1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1" fillId="4" borderId="21" xfId="3" applyBorder="1" applyAlignment="1">
      <alignment vertical="center"/>
    </xf>
    <xf numFmtId="0" fontId="1" fillId="4" borderId="22" xfId="3" applyBorder="1" applyAlignment="1">
      <alignment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43" fontId="0" fillId="0" borderId="19" xfId="1" applyFont="1" applyFill="1" applyBorder="1" applyAlignment="1">
      <alignment vertical="center"/>
    </xf>
    <xf numFmtId="164" fontId="11" fillId="2" borderId="12" xfId="1" applyNumberFormat="1" applyFont="1" applyFill="1" applyBorder="1" applyAlignment="1">
      <alignment horizontal="center" vertical="center"/>
    </xf>
    <xf numFmtId="164" fontId="9" fillId="2" borderId="13" xfId="1" applyNumberFormat="1" applyFont="1" applyFill="1" applyBorder="1" applyAlignment="1">
      <alignment horizontal="center" vertical="center"/>
    </xf>
    <xf numFmtId="164" fontId="9" fillId="2" borderId="14" xfId="1" applyNumberFormat="1" applyFont="1" applyFill="1" applyBorder="1" applyAlignment="1">
      <alignment horizontal="center" vertical="center"/>
    </xf>
    <xf numFmtId="164" fontId="4" fillId="0" borderId="19" xfId="1" applyNumberFormat="1" applyFont="1" applyFill="1" applyBorder="1" applyAlignment="1">
      <alignment vertical="center"/>
    </xf>
    <xf numFmtId="0" fontId="1" fillId="4" borderId="12" xfId="3" applyBorder="1" applyAlignment="1">
      <alignment vertical="center"/>
    </xf>
    <xf numFmtId="17" fontId="1" fillId="4" borderId="13" xfId="3" applyNumberFormat="1" applyBorder="1" applyAlignment="1">
      <alignment horizontal="center" vertical="center"/>
    </xf>
    <xf numFmtId="164" fontId="1" fillId="4" borderId="13" xfId="3" applyNumberFormat="1" applyBorder="1" applyAlignment="1">
      <alignment vertical="center"/>
    </xf>
    <xf numFmtId="164" fontId="1" fillId="4" borderId="14" xfId="3" applyNumberFormat="1" applyBorder="1" applyAlignment="1">
      <alignment vertical="center"/>
    </xf>
    <xf numFmtId="164" fontId="10" fillId="3" borderId="15" xfId="2" applyNumberFormat="1" applyBorder="1" applyAlignment="1">
      <alignment vertical="center"/>
    </xf>
    <xf numFmtId="0" fontId="1" fillId="4" borderId="11" xfId="3" applyBorder="1" applyAlignment="1">
      <alignment vertical="center"/>
    </xf>
  </cellXfs>
  <cellStyles count="4">
    <cellStyle name="40% - Accent1" xfId="3" builtinId="31"/>
    <cellStyle name="Accent1" xfId="2" builtinId="29"/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28AB5B"/>
      <color rgb="FF9EDBB9"/>
      <color rgb="FF006F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338667</xdr:colOff>
      <xdr:row>0</xdr:row>
      <xdr:rowOff>0</xdr:rowOff>
    </xdr:from>
    <xdr:to>
      <xdr:col>10</xdr:col>
      <xdr:colOff>417113</xdr:colOff>
      <xdr:row>0</xdr:row>
      <xdr:rowOff>591962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667" y="0"/>
          <a:ext cx="2078696" cy="591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62"/>
  <sheetViews>
    <sheetView tabSelected="1" topLeftCell="H1" zoomScale="70" zoomScaleNormal="70" zoomScalePageLayoutView="67" workbookViewId="0">
      <selection activeCell="I43" sqref="I43:I44"/>
    </sheetView>
  </sheetViews>
  <sheetFormatPr defaultColWidth="8.85546875" defaultRowHeight="18.75" x14ac:dyDescent="0.25"/>
  <cols>
    <col min="1" max="1" width="9.140625" style="1" hidden="1" customWidth="1"/>
    <col min="2" max="2" width="44.42578125" style="1" hidden="1" customWidth="1"/>
    <col min="3" max="3" width="13.42578125" style="1" hidden="1" customWidth="1"/>
    <col min="4" max="6" width="9.140625" style="1" hidden="1" customWidth="1"/>
    <col min="7" max="7" width="12.42578125" style="1" hidden="1" customWidth="1"/>
    <col min="8" max="8" width="11.85546875" style="1" customWidth="1"/>
    <col min="9" max="9" width="8.85546875" style="1"/>
    <col min="10" max="10" width="9.42578125" style="1" bestFit="1" customWidth="1"/>
    <col min="11" max="11" width="13.7109375" style="1" customWidth="1"/>
    <col min="12" max="12" width="11.42578125" style="1" customWidth="1"/>
    <col min="13" max="24" width="13.28515625" style="1" customWidth="1"/>
    <col min="25" max="25" width="3.42578125" style="1" customWidth="1"/>
    <col min="26" max="26" width="11.42578125" style="30" bestFit="1" customWidth="1"/>
    <col min="27" max="27" width="11.140625" style="1" customWidth="1"/>
    <col min="28" max="30" width="8.85546875" style="1"/>
    <col min="31" max="31" width="0" style="1" hidden="1" customWidth="1"/>
    <col min="32" max="32" width="3.28515625" style="1" hidden="1" customWidth="1"/>
    <col min="33" max="33" width="10.42578125" style="1" hidden="1" customWidth="1"/>
    <col min="34" max="16384" width="8.85546875" style="1"/>
  </cols>
  <sheetData>
    <row r="1" spans="1:33" ht="48" customHeight="1" x14ac:dyDescent="0.25"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33" s="2" customFormat="1" ht="29.25" customHeight="1" x14ac:dyDescent="0.25">
      <c r="F2" s="2" t="s">
        <v>0</v>
      </c>
      <c r="H2" s="92" t="s">
        <v>83</v>
      </c>
      <c r="I2" s="93"/>
      <c r="J2" s="93"/>
      <c r="K2" s="94"/>
      <c r="L2" s="96"/>
      <c r="M2" s="97">
        <v>43922</v>
      </c>
      <c r="N2" s="97">
        <v>43952</v>
      </c>
      <c r="O2" s="97">
        <v>43983</v>
      </c>
      <c r="P2" s="97">
        <v>44013</v>
      </c>
      <c r="Q2" s="97">
        <v>44044</v>
      </c>
      <c r="R2" s="97">
        <v>44075</v>
      </c>
      <c r="S2" s="97">
        <v>44105</v>
      </c>
      <c r="T2" s="97">
        <v>44136</v>
      </c>
      <c r="U2" s="97">
        <v>44166</v>
      </c>
      <c r="V2" s="97">
        <v>44197</v>
      </c>
      <c r="W2" s="97">
        <v>44228</v>
      </c>
      <c r="X2" s="97">
        <v>44256</v>
      </c>
      <c r="Y2" s="98"/>
      <c r="Z2" s="98" t="s">
        <v>1</v>
      </c>
      <c r="AA2" s="99"/>
      <c r="AB2" s="3"/>
    </row>
    <row r="3" spans="1:33" x14ac:dyDescent="0.25">
      <c r="C3" s="1" t="s">
        <v>2</v>
      </c>
      <c r="D3" s="4"/>
      <c r="E3" s="5"/>
      <c r="F3" s="6" t="s">
        <v>3</v>
      </c>
      <c r="G3" s="6" t="s">
        <v>3</v>
      </c>
      <c r="H3" s="84"/>
      <c r="I3" s="67"/>
      <c r="J3" s="67"/>
      <c r="K3" s="85"/>
      <c r="L3" s="15"/>
      <c r="M3" s="7" t="s">
        <v>3</v>
      </c>
      <c r="N3" s="7" t="s">
        <v>3</v>
      </c>
      <c r="O3" s="7" t="s">
        <v>3</v>
      </c>
      <c r="P3" s="7" t="s">
        <v>3</v>
      </c>
      <c r="Q3" s="7" t="s">
        <v>3</v>
      </c>
      <c r="R3" s="7" t="s">
        <v>3</v>
      </c>
      <c r="S3" s="7" t="s">
        <v>3</v>
      </c>
      <c r="T3" s="7" t="s">
        <v>3</v>
      </c>
      <c r="U3" s="7" t="s">
        <v>3</v>
      </c>
      <c r="V3" s="7" t="s">
        <v>3</v>
      </c>
      <c r="W3" s="7" t="s">
        <v>3</v>
      </c>
      <c r="X3" s="7" t="s">
        <v>3</v>
      </c>
      <c r="Y3" s="8"/>
      <c r="Z3" s="9" t="s">
        <v>3</v>
      </c>
      <c r="AA3" s="95" t="s">
        <v>57</v>
      </c>
      <c r="AB3" s="10"/>
    </row>
    <row r="4" spans="1:33" x14ac:dyDescent="0.25">
      <c r="B4" s="2" t="s">
        <v>4</v>
      </c>
      <c r="D4" s="4"/>
      <c r="E4" s="5"/>
      <c r="F4" s="11"/>
      <c r="H4" s="86" t="s">
        <v>53</v>
      </c>
      <c r="I4" s="47"/>
      <c r="J4" s="47"/>
      <c r="K4" s="87"/>
      <c r="L4" s="39" t="s">
        <v>84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12"/>
      <c r="AA4" s="72"/>
      <c r="AB4" s="10"/>
    </row>
    <row r="5" spans="1:33" x14ac:dyDescent="0.25">
      <c r="B5" s="2"/>
      <c r="D5" s="4"/>
      <c r="E5" s="5"/>
      <c r="F5" s="11"/>
      <c r="H5" s="88"/>
      <c r="I5" s="13"/>
      <c r="J5" s="14"/>
      <c r="K5" s="89"/>
      <c r="L5" s="39" t="s">
        <v>82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2"/>
      <c r="AA5" s="72"/>
      <c r="AB5" s="10"/>
    </row>
    <row r="6" spans="1:33" x14ac:dyDescent="0.25">
      <c r="A6" s="1">
        <v>4001</v>
      </c>
      <c r="B6" s="1" t="s">
        <v>5</v>
      </c>
      <c r="C6" s="11">
        <v>4126.8900000000003</v>
      </c>
      <c r="D6" s="4"/>
      <c r="E6" s="5"/>
      <c r="F6" s="11">
        <f t="shared" ref="F6:F18" si="0">C6+D6-E6</f>
        <v>4126.8900000000003</v>
      </c>
      <c r="H6" s="90" t="s">
        <v>50</v>
      </c>
      <c r="I6" s="15"/>
      <c r="J6" s="15"/>
      <c r="K6" s="89"/>
      <c r="L6" s="15"/>
      <c r="M6" s="8">
        <v>500</v>
      </c>
      <c r="N6" s="8">
        <f>M6</f>
        <v>500</v>
      </c>
      <c r="O6" s="8">
        <f t="shared" ref="O6:X6" si="1">N6</f>
        <v>500</v>
      </c>
      <c r="P6" s="8">
        <f t="shared" si="1"/>
        <v>500</v>
      </c>
      <c r="Q6" s="8">
        <f t="shared" si="1"/>
        <v>500</v>
      </c>
      <c r="R6" s="8">
        <f t="shared" si="1"/>
        <v>500</v>
      </c>
      <c r="S6" s="8">
        <f t="shared" si="1"/>
        <v>500</v>
      </c>
      <c r="T6" s="8">
        <f t="shared" si="1"/>
        <v>500</v>
      </c>
      <c r="U6" s="8">
        <f t="shared" si="1"/>
        <v>500</v>
      </c>
      <c r="V6" s="8">
        <f t="shared" si="1"/>
        <v>500</v>
      </c>
      <c r="W6" s="8">
        <f t="shared" si="1"/>
        <v>500</v>
      </c>
      <c r="X6" s="8">
        <f t="shared" si="1"/>
        <v>500</v>
      </c>
      <c r="Y6" s="8"/>
      <c r="Z6" s="12">
        <f>SUM(M6:X6)</f>
        <v>6000</v>
      </c>
      <c r="AA6" s="72"/>
      <c r="AB6" s="10"/>
      <c r="AG6" s="16">
        <f>Z6</f>
        <v>6000</v>
      </c>
    </row>
    <row r="7" spans="1:33" x14ac:dyDescent="0.25">
      <c r="C7" s="11"/>
      <c r="D7" s="4"/>
      <c r="E7" s="5"/>
      <c r="F7" s="11"/>
      <c r="H7" s="88"/>
      <c r="I7" s="15"/>
      <c r="J7" s="15"/>
      <c r="K7" s="89"/>
      <c r="L7" s="15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12">
        <f t="shared" ref="Z7:Z13" si="2">SUM(M7:X7)</f>
        <v>0</v>
      </c>
      <c r="AA7" s="72"/>
      <c r="AB7" s="10"/>
      <c r="AG7" s="16"/>
    </row>
    <row r="8" spans="1:33" x14ac:dyDescent="0.25">
      <c r="A8" s="1">
        <v>4011</v>
      </c>
      <c r="B8" s="1" t="s">
        <v>6</v>
      </c>
      <c r="C8" s="11">
        <v>33991.75</v>
      </c>
      <c r="D8" s="4"/>
      <c r="E8" s="5"/>
      <c r="F8" s="11">
        <f t="shared" si="0"/>
        <v>33991.75</v>
      </c>
      <c r="H8" s="88" t="s">
        <v>51</v>
      </c>
      <c r="I8" s="17"/>
      <c r="J8" s="18"/>
      <c r="K8" s="91"/>
      <c r="L8" s="45">
        <v>12000</v>
      </c>
      <c r="M8" s="45">
        <v>6000</v>
      </c>
      <c r="N8" s="45">
        <v>3000</v>
      </c>
      <c r="O8" s="45">
        <v>3000</v>
      </c>
      <c r="P8" s="45">
        <v>0</v>
      </c>
      <c r="Q8" s="8"/>
      <c r="R8" s="8"/>
      <c r="S8" s="8"/>
      <c r="T8" s="8"/>
      <c r="U8" s="8"/>
      <c r="V8" s="8"/>
      <c r="W8" s="8"/>
      <c r="X8" s="8"/>
      <c r="Y8" s="8"/>
      <c r="Z8" s="12">
        <f t="shared" si="2"/>
        <v>12000</v>
      </c>
      <c r="AA8" s="72"/>
      <c r="AB8" s="10"/>
    </row>
    <row r="9" spans="1:33" x14ac:dyDescent="0.25">
      <c r="C9" s="11"/>
      <c r="D9" s="4"/>
      <c r="E9" s="5"/>
      <c r="F9" s="11"/>
      <c r="H9" s="88"/>
      <c r="I9" s="17"/>
      <c r="J9" s="18"/>
      <c r="K9" s="91"/>
      <c r="L9" s="83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2">
        <f t="shared" si="2"/>
        <v>0</v>
      </c>
      <c r="AA9" s="72"/>
      <c r="AB9" s="10"/>
    </row>
    <row r="10" spans="1:33" x14ac:dyDescent="0.25">
      <c r="A10" s="1">
        <v>4905</v>
      </c>
      <c r="B10" s="1" t="s">
        <v>7</v>
      </c>
      <c r="C10" s="11">
        <v>280</v>
      </c>
      <c r="D10" s="4"/>
      <c r="E10" s="5"/>
      <c r="F10" s="11">
        <f t="shared" si="0"/>
        <v>280</v>
      </c>
      <c r="H10" s="88" t="s">
        <v>52</v>
      </c>
      <c r="I10" s="15"/>
      <c r="J10" s="15"/>
      <c r="K10" s="89" t="s">
        <v>56</v>
      </c>
      <c r="L10" s="15"/>
      <c r="M10" s="18"/>
      <c r="N10" s="45">
        <v>2000</v>
      </c>
      <c r="O10" s="8">
        <v>2000</v>
      </c>
      <c r="P10" s="8">
        <v>2000</v>
      </c>
      <c r="Q10" s="8">
        <v>2000</v>
      </c>
      <c r="R10" s="8">
        <v>2000</v>
      </c>
      <c r="S10" s="8">
        <v>2000</v>
      </c>
      <c r="T10" s="8">
        <v>2000</v>
      </c>
      <c r="U10" s="8">
        <v>2000</v>
      </c>
      <c r="V10" s="8">
        <v>2000</v>
      </c>
      <c r="W10" s="8">
        <v>2000</v>
      </c>
      <c r="X10" s="8">
        <v>2000</v>
      </c>
      <c r="Y10" s="8"/>
      <c r="Z10" s="12">
        <f t="shared" si="2"/>
        <v>22000</v>
      </c>
      <c r="AA10" s="72"/>
      <c r="AB10" s="10"/>
    </row>
    <row r="11" spans="1:33" x14ac:dyDescent="0.25">
      <c r="A11" s="1">
        <v>4906</v>
      </c>
      <c r="B11" s="1" t="s">
        <v>8</v>
      </c>
      <c r="C11" s="11">
        <v>1285</v>
      </c>
      <c r="D11" s="4"/>
      <c r="E11" s="5"/>
      <c r="F11" s="11">
        <f t="shared" si="0"/>
        <v>1285</v>
      </c>
      <c r="H11" s="88"/>
      <c r="I11" s="15"/>
      <c r="J11" s="15"/>
      <c r="K11" s="89"/>
      <c r="L11" s="15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2">
        <f t="shared" si="2"/>
        <v>0</v>
      </c>
      <c r="AA11" s="72"/>
      <c r="AB11" s="10"/>
    </row>
    <row r="12" spans="1:33" x14ac:dyDescent="0.25">
      <c r="A12" s="1">
        <v>4907</v>
      </c>
      <c r="B12" s="1" t="s">
        <v>9</v>
      </c>
      <c r="C12" s="11">
        <v>6099.27</v>
      </c>
      <c r="D12" s="4"/>
      <c r="E12" s="5"/>
      <c r="F12" s="11">
        <f t="shared" si="0"/>
        <v>6099.27</v>
      </c>
      <c r="H12" s="88" t="s">
        <v>78</v>
      </c>
      <c r="I12" s="15"/>
      <c r="J12" s="15"/>
      <c r="K12" s="89"/>
      <c r="L12" s="15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12">
        <f t="shared" si="2"/>
        <v>0</v>
      </c>
      <c r="AA12" s="72"/>
      <c r="AB12" s="10"/>
    </row>
    <row r="13" spans="1:33" x14ac:dyDescent="0.25">
      <c r="A13" s="1">
        <v>4909</v>
      </c>
      <c r="B13" s="1" t="s">
        <v>10</v>
      </c>
      <c r="C13" s="11">
        <v>5062.5</v>
      </c>
      <c r="D13" s="4"/>
      <c r="E13" s="5"/>
      <c r="F13" s="11">
        <f t="shared" si="0"/>
        <v>5062.5</v>
      </c>
      <c r="H13" s="88" t="s">
        <v>78</v>
      </c>
      <c r="I13" s="15"/>
      <c r="J13" s="15"/>
      <c r="K13" s="89"/>
      <c r="L13" s="15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12">
        <f t="shared" si="2"/>
        <v>0</v>
      </c>
      <c r="AA13" s="73"/>
      <c r="AB13" s="10"/>
    </row>
    <row r="14" spans="1:33" x14ac:dyDescent="0.25">
      <c r="A14" s="1">
        <v>4910</v>
      </c>
      <c r="B14" s="1" t="s">
        <v>11</v>
      </c>
      <c r="C14" s="11">
        <v>2956.38</v>
      </c>
      <c r="D14" s="4"/>
      <c r="E14" s="5"/>
      <c r="F14" s="11">
        <f t="shared" si="0"/>
        <v>2956.38</v>
      </c>
      <c r="H14" s="80" t="s">
        <v>12</v>
      </c>
      <c r="I14" s="81"/>
      <c r="J14" s="81"/>
      <c r="K14" s="82"/>
      <c r="L14" s="68"/>
      <c r="M14" s="69">
        <f>SUM(M6:M13)</f>
        <v>6500</v>
      </c>
      <c r="N14" s="69">
        <f t="shared" ref="N14:X14" si="3">SUM(N6:N13)</f>
        <v>5500</v>
      </c>
      <c r="O14" s="69">
        <f t="shared" si="3"/>
        <v>5500</v>
      </c>
      <c r="P14" s="69">
        <f t="shared" si="3"/>
        <v>2500</v>
      </c>
      <c r="Q14" s="69">
        <f t="shared" si="3"/>
        <v>2500</v>
      </c>
      <c r="R14" s="69">
        <f t="shared" si="3"/>
        <v>2500</v>
      </c>
      <c r="S14" s="69">
        <f t="shared" si="3"/>
        <v>2500</v>
      </c>
      <c r="T14" s="69">
        <f t="shared" si="3"/>
        <v>2500</v>
      </c>
      <c r="U14" s="69">
        <f t="shared" si="3"/>
        <v>2500</v>
      </c>
      <c r="V14" s="69">
        <f t="shared" si="3"/>
        <v>2500</v>
      </c>
      <c r="W14" s="69">
        <f t="shared" si="3"/>
        <v>2500</v>
      </c>
      <c r="X14" s="69">
        <f t="shared" si="3"/>
        <v>2500</v>
      </c>
      <c r="Y14" s="69"/>
      <c r="Z14" s="70">
        <f>SUM(Z6:Z13)</f>
        <v>40000</v>
      </c>
      <c r="AA14" s="71">
        <f>SUM(M14:X14)-Z14</f>
        <v>0</v>
      </c>
      <c r="AB14" s="10"/>
    </row>
    <row r="15" spans="1:33" ht="6" customHeight="1" x14ac:dyDescent="0.25">
      <c r="C15" s="11"/>
      <c r="D15" s="4"/>
      <c r="E15" s="15"/>
      <c r="F15" s="11"/>
      <c r="H15" s="40"/>
      <c r="I15" s="41"/>
      <c r="J15" s="41"/>
      <c r="K15" s="42"/>
      <c r="L15" s="20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2"/>
      <c r="AA15" s="36"/>
      <c r="AB15" s="10"/>
    </row>
    <row r="16" spans="1:33" ht="19.5" thickBot="1" x14ac:dyDescent="0.3">
      <c r="B16" s="1" t="s">
        <v>13</v>
      </c>
      <c r="C16" s="21">
        <f>SUM(C6:C14)</f>
        <v>53801.79</v>
      </c>
      <c r="D16" s="4"/>
      <c r="F16" s="21">
        <f>SUM(F6:F14)</f>
        <v>53801.79</v>
      </c>
      <c r="H16" s="65" t="s">
        <v>14</v>
      </c>
      <c r="I16" s="66"/>
      <c r="J16" s="66"/>
      <c r="K16" s="79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74"/>
      <c r="AB16" s="10"/>
    </row>
    <row r="17" spans="1:31" ht="19.5" thickTop="1" x14ac:dyDescent="0.25">
      <c r="B17" s="2" t="s">
        <v>15</v>
      </c>
      <c r="C17" s="11"/>
      <c r="D17" s="4"/>
      <c r="E17" s="5"/>
      <c r="F17" s="11"/>
      <c r="H17" s="48" t="s">
        <v>79</v>
      </c>
      <c r="I17" s="49"/>
      <c r="J17" s="49"/>
      <c r="K17" s="49"/>
      <c r="L17" s="100">
        <v>8000</v>
      </c>
      <c r="M17" s="45">
        <v>2000</v>
      </c>
      <c r="N17" s="45">
        <v>2000</v>
      </c>
      <c r="O17" s="45">
        <v>2000</v>
      </c>
      <c r="P17" s="45">
        <v>2000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f t="shared" ref="O17:X18" si="4">V17</f>
        <v>0</v>
      </c>
      <c r="X17" s="8">
        <f t="shared" si="4"/>
        <v>0</v>
      </c>
      <c r="Y17" s="8"/>
      <c r="Z17" s="12">
        <f t="shared" ref="Z17:Z44" si="5">SUM(M17:X17)</f>
        <v>8000</v>
      </c>
      <c r="AA17" s="75"/>
      <c r="AB17" s="10"/>
      <c r="AE17" s="16">
        <f>Z17</f>
        <v>8000</v>
      </c>
    </row>
    <row r="18" spans="1:31" x14ac:dyDescent="0.25">
      <c r="A18" s="1">
        <v>5000</v>
      </c>
      <c r="B18" s="1" t="s">
        <v>16</v>
      </c>
      <c r="C18" s="11">
        <v>1472.35</v>
      </c>
      <c r="D18" s="4"/>
      <c r="E18" s="5"/>
      <c r="F18" s="11">
        <f t="shared" si="0"/>
        <v>1472.35</v>
      </c>
      <c r="H18" s="37"/>
      <c r="I18" s="15" t="s">
        <v>54</v>
      </c>
      <c r="J18" s="15"/>
      <c r="K18" s="15"/>
      <c r="L18" s="77"/>
      <c r="M18" s="8">
        <v>500</v>
      </c>
      <c r="N18" s="8">
        <f>M18</f>
        <v>500</v>
      </c>
      <c r="O18" s="8">
        <f t="shared" si="4"/>
        <v>500</v>
      </c>
      <c r="P18" s="8">
        <f t="shared" si="4"/>
        <v>500</v>
      </c>
      <c r="Q18" s="8">
        <f t="shared" si="4"/>
        <v>500</v>
      </c>
      <c r="R18" s="8">
        <f t="shared" si="4"/>
        <v>500</v>
      </c>
      <c r="S18" s="8">
        <f t="shared" si="4"/>
        <v>500</v>
      </c>
      <c r="T18" s="8">
        <f t="shared" si="4"/>
        <v>500</v>
      </c>
      <c r="U18" s="8">
        <f t="shared" si="4"/>
        <v>500</v>
      </c>
      <c r="V18" s="8">
        <f t="shared" si="4"/>
        <v>500</v>
      </c>
      <c r="W18" s="8">
        <f t="shared" si="4"/>
        <v>500</v>
      </c>
      <c r="X18" s="8">
        <f t="shared" si="4"/>
        <v>500</v>
      </c>
      <c r="Y18" s="8"/>
      <c r="Z18" s="12">
        <f t="shared" si="5"/>
        <v>6000</v>
      </c>
      <c r="AA18" s="75"/>
      <c r="AB18" s="10"/>
      <c r="AE18" s="16">
        <f t="shared" ref="AE18:AE44" si="6">Z18</f>
        <v>6000</v>
      </c>
    </row>
    <row r="19" spans="1:31" x14ac:dyDescent="0.25">
      <c r="A19" s="1">
        <v>8206</v>
      </c>
      <c r="B19" s="1" t="s">
        <v>17</v>
      </c>
      <c r="C19" s="11">
        <v>41252.29</v>
      </c>
      <c r="D19" s="4"/>
      <c r="E19" s="5"/>
      <c r="F19" s="11">
        <f>C19+D19-E19</f>
        <v>41252.29</v>
      </c>
      <c r="H19" s="37"/>
      <c r="I19" s="15" t="s">
        <v>55</v>
      </c>
      <c r="J19" s="15"/>
      <c r="K19" s="15"/>
      <c r="L19" s="77"/>
      <c r="M19" s="8">
        <v>100</v>
      </c>
      <c r="N19" s="8">
        <f t="shared" ref="N19:X29" si="7">M19</f>
        <v>100</v>
      </c>
      <c r="O19" s="8">
        <f t="shared" si="7"/>
        <v>100</v>
      </c>
      <c r="P19" s="8">
        <f t="shared" si="7"/>
        <v>100</v>
      </c>
      <c r="Q19" s="8">
        <f t="shared" si="7"/>
        <v>100</v>
      </c>
      <c r="R19" s="8">
        <f t="shared" si="7"/>
        <v>100</v>
      </c>
      <c r="S19" s="8">
        <f t="shared" si="7"/>
        <v>100</v>
      </c>
      <c r="T19" s="8">
        <f t="shared" si="7"/>
        <v>100</v>
      </c>
      <c r="U19" s="8">
        <f t="shared" si="7"/>
        <v>100</v>
      </c>
      <c r="V19" s="8">
        <f t="shared" si="7"/>
        <v>100</v>
      </c>
      <c r="W19" s="8">
        <f t="shared" si="7"/>
        <v>100</v>
      </c>
      <c r="X19" s="8">
        <f t="shared" si="7"/>
        <v>100</v>
      </c>
      <c r="Y19" s="8"/>
      <c r="Z19" s="12">
        <f t="shared" si="5"/>
        <v>1200</v>
      </c>
      <c r="AA19" s="75"/>
      <c r="AB19" s="10"/>
      <c r="AE19" s="16">
        <f t="shared" si="6"/>
        <v>1200</v>
      </c>
    </row>
    <row r="20" spans="1:31" x14ac:dyDescent="0.25">
      <c r="C20" s="11"/>
      <c r="D20" s="4"/>
      <c r="E20" s="15"/>
      <c r="F20" s="11"/>
      <c r="H20" s="37"/>
      <c r="I20" s="15" t="s">
        <v>58</v>
      </c>
      <c r="J20" s="15"/>
      <c r="K20" s="15"/>
      <c r="L20" s="77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12">
        <f t="shared" si="5"/>
        <v>0</v>
      </c>
      <c r="AA20" s="75"/>
      <c r="AB20" s="10"/>
      <c r="AE20" s="16"/>
    </row>
    <row r="21" spans="1:31" x14ac:dyDescent="0.25">
      <c r="C21" s="11"/>
      <c r="D21" s="4"/>
      <c r="E21" s="15"/>
      <c r="F21" s="11"/>
      <c r="H21" s="37"/>
      <c r="I21" s="15" t="s">
        <v>68</v>
      </c>
      <c r="J21" s="15"/>
      <c r="K21" s="15"/>
      <c r="L21" s="77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12">
        <f t="shared" si="5"/>
        <v>0</v>
      </c>
      <c r="AA21" s="75"/>
      <c r="AB21" s="10"/>
      <c r="AE21" s="16"/>
    </row>
    <row r="22" spans="1:31" x14ac:dyDescent="0.25">
      <c r="C22" s="11"/>
      <c r="D22" s="4"/>
      <c r="E22" s="5"/>
      <c r="F22" s="11"/>
      <c r="H22" s="37"/>
      <c r="I22" s="15" t="s">
        <v>59</v>
      </c>
      <c r="J22" s="15"/>
      <c r="K22" s="15"/>
      <c r="L22" s="77"/>
      <c r="M22" s="8">
        <v>750</v>
      </c>
      <c r="N22" s="8">
        <f t="shared" si="7"/>
        <v>750</v>
      </c>
      <c r="O22" s="8">
        <f t="shared" si="7"/>
        <v>750</v>
      </c>
      <c r="P22" s="8">
        <f t="shared" si="7"/>
        <v>750</v>
      </c>
      <c r="Q22" s="8">
        <f t="shared" si="7"/>
        <v>750</v>
      </c>
      <c r="R22" s="8">
        <f t="shared" si="7"/>
        <v>750</v>
      </c>
      <c r="S22" s="8">
        <f t="shared" si="7"/>
        <v>750</v>
      </c>
      <c r="T22" s="8">
        <f t="shared" si="7"/>
        <v>750</v>
      </c>
      <c r="U22" s="8">
        <f t="shared" si="7"/>
        <v>750</v>
      </c>
      <c r="V22" s="8">
        <f t="shared" si="7"/>
        <v>750</v>
      </c>
      <c r="W22" s="8">
        <f t="shared" si="7"/>
        <v>750</v>
      </c>
      <c r="X22" s="8">
        <f t="shared" si="7"/>
        <v>750</v>
      </c>
      <c r="Y22" s="8"/>
      <c r="Z22" s="12">
        <f t="shared" si="5"/>
        <v>9000</v>
      </c>
      <c r="AA22" s="75"/>
      <c r="AB22" s="10"/>
      <c r="AE22" s="16">
        <f t="shared" si="6"/>
        <v>9000</v>
      </c>
    </row>
    <row r="23" spans="1:31" x14ac:dyDescent="0.25">
      <c r="A23" s="1">
        <v>6201</v>
      </c>
      <c r="B23" s="1" t="s">
        <v>18</v>
      </c>
      <c r="C23" s="11">
        <v>59.44</v>
      </c>
      <c r="D23" s="4"/>
      <c r="E23" s="5"/>
      <c r="F23" s="11">
        <f t="shared" ref="F23:F44" si="8">C23+D23-E23</f>
        <v>59.44</v>
      </c>
      <c r="H23" s="37"/>
      <c r="I23" s="15" t="s">
        <v>60</v>
      </c>
      <c r="J23" s="15"/>
      <c r="K23" s="15"/>
      <c r="L23" s="77"/>
      <c r="M23" s="8">
        <v>0</v>
      </c>
      <c r="N23" s="8">
        <f t="shared" si="7"/>
        <v>0</v>
      </c>
      <c r="O23" s="8">
        <f t="shared" si="7"/>
        <v>0</v>
      </c>
      <c r="P23" s="8">
        <f t="shared" si="7"/>
        <v>0</v>
      </c>
      <c r="Q23" s="8">
        <f t="shared" si="7"/>
        <v>0</v>
      </c>
      <c r="R23" s="8">
        <f t="shared" si="7"/>
        <v>0</v>
      </c>
      <c r="S23" s="8">
        <f t="shared" si="7"/>
        <v>0</v>
      </c>
      <c r="T23" s="8">
        <f t="shared" si="7"/>
        <v>0</v>
      </c>
      <c r="U23" s="8">
        <f t="shared" si="7"/>
        <v>0</v>
      </c>
      <c r="V23" s="8">
        <f t="shared" si="7"/>
        <v>0</v>
      </c>
      <c r="W23" s="8">
        <f t="shared" si="7"/>
        <v>0</v>
      </c>
      <c r="X23" s="8">
        <f t="shared" si="7"/>
        <v>0</v>
      </c>
      <c r="Y23" s="8"/>
      <c r="Z23" s="12">
        <f t="shared" si="5"/>
        <v>0</v>
      </c>
      <c r="AA23" s="75"/>
      <c r="AB23" s="10"/>
      <c r="AE23" s="16">
        <f t="shared" si="6"/>
        <v>0</v>
      </c>
    </row>
    <row r="24" spans="1:31" x14ac:dyDescent="0.25">
      <c r="A24" s="1">
        <v>6301</v>
      </c>
      <c r="B24" s="1" t="s">
        <v>19</v>
      </c>
      <c r="C24" s="11">
        <v>801.29</v>
      </c>
      <c r="D24" s="4"/>
      <c r="E24" s="5"/>
      <c r="F24" s="11">
        <f t="shared" si="8"/>
        <v>801.29</v>
      </c>
      <c r="H24" s="37"/>
      <c r="I24" s="15" t="s">
        <v>62</v>
      </c>
      <c r="J24" s="15"/>
      <c r="K24" s="15"/>
      <c r="L24" s="77"/>
      <c r="M24" s="8">
        <v>200</v>
      </c>
      <c r="N24" s="8">
        <f t="shared" si="7"/>
        <v>200</v>
      </c>
      <c r="O24" s="8">
        <f t="shared" si="7"/>
        <v>200</v>
      </c>
      <c r="P24" s="8">
        <f t="shared" si="7"/>
        <v>200</v>
      </c>
      <c r="Q24" s="8">
        <f t="shared" si="7"/>
        <v>200</v>
      </c>
      <c r="R24" s="8">
        <f t="shared" si="7"/>
        <v>200</v>
      </c>
      <c r="S24" s="8">
        <f t="shared" si="7"/>
        <v>200</v>
      </c>
      <c r="T24" s="8">
        <f t="shared" si="7"/>
        <v>200</v>
      </c>
      <c r="U24" s="8">
        <f t="shared" si="7"/>
        <v>200</v>
      </c>
      <c r="V24" s="8">
        <f t="shared" si="7"/>
        <v>200</v>
      </c>
      <c r="W24" s="8">
        <f t="shared" si="7"/>
        <v>200</v>
      </c>
      <c r="X24" s="8">
        <f t="shared" si="7"/>
        <v>200</v>
      </c>
      <c r="Y24" s="8"/>
      <c r="Z24" s="12">
        <f t="shared" si="5"/>
        <v>2400</v>
      </c>
      <c r="AA24" s="75"/>
      <c r="AB24" s="10"/>
      <c r="AE24" s="16">
        <f t="shared" si="6"/>
        <v>2400</v>
      </c>
    </row>
    <row r="25" spans="1:31" x14ac:dyDescent="0.25">
      <c r="A25" s="1">
        <v>7001</v>
      </c>
      <c r="B25" s="2" t="s">
        <v>20</v>
      </c>
      <c r="C25" s="11">
        <v>5213.3599999999997</v>
      </c>
      <c r="D25" s="4">
        <f>651.67*4</f>
        <v>2606.6799999999998</v>
      </c>
      <c r="E25" s="5"/>
      <c r="F25" s="11">
        <f t="shared" si="8"/>
        <v>7820.0399999999991</v>
      </c>
      <c r="H25" s="37"/>
      <c r="I25" s="15" t="s">
        <v>61</v>
      </c>
      <c r="J25" s="15"/>
      <c r="K25" s="15"/>
      <c r="L25" s="77"/>
      <c r="M25" s="8">
        <v>100</v>
      </c>
      <c r="N25" s="8">
        <f t="shared" si="7"/>
        <v>100</v>
      </c>
      <c r="O25" s="8">
        <f t="shared" si="7"/>
        <v>100</v>
      </c>
      <c r="P25" s="8">
        <f t="shared" si="7"/>
        <v>100</v>
      </c>
      <c r="Q25" s="8">
        <f t="shared" si="7"/>
        <v>100</v>
      </c>
      <c r="R25" s="8">
        <f t="shared" si="7"/>
        <v>100</v>
      </c>
      <c r="S25" s="8">
        <f t="shared" si="7"/>
        <v>100</v>
      </c>
      <c r="T25" s="8">
        <f t="shared" si="7"/>
        <v>100</v>
      </c>
      <c r="U25" s="8">
        <f t="shared" si="7"/>
        <v>100</v>
      </c>
      <c r="V25" s="8">
        <f t="shared" si="7"/>
        <v>100</v>
      </c>
      <c r="W25" s="8">
        <f t="shared" si="7"/>
        <v>100</v>
      </c>
      <c r="X25" s="8">
        <f t="shared" si="7"/>
        <v>100</v>
      </c>
      <c r="Y25" s="8"/>
      <c r="Z25" s="12">
        <f t="shared" si="5"/>
        <v>1200</v>
      </c>
      <c r="AA25" s="75"/>
      <c r="AB25" s="10"/>
      <c r="AE25" s="16">
        <f t="shared" si="6"/>
        <v>1200</v>
      </c>
    </row>
    <row r="26" spans="1:31" x14ac:dyDescent="0.25">
      <c r="A26" s="1">
        <v>7002</v>
      </c>
      <c r="B26" s="2" t="s">
        <v>21</v>
      </c>
      <c r="C26" s="11">
        <v>5213.3599999999997</v>
      </c>
      <c r="D26" s="4">
        <f>651.67+651.67+651.67+651.67</f>
        <v>2606.6799999999998</v>
      </c>
      <c r="E26" s="5"/>
      <c r="F26" s="11">
        <f t="shared" si="8"/>
        <v>7820.0399999999991</v>
      </c>
      <c r="H26" s="37"/>
      <c r="I26" s="15" t="s">
        <v>63</v>
      </c>
      <c r="J26" s="15"/>
      <c r="K26" s="15"/>
      <c r="L26" s="77"/>
      <c r="M26" s="8">
        <v>120</v>
      </c>
      <c r="N26" s="8">
        <f t="shared" si="7"/>
        <v>120</v>
      </c>
      <c r="O26" s="8">
        <f t="shared" si="7"/>
        <v>120</v>
      </c>
      <c r="P26" s="8">
        <f t="shared" si="7"/>
        <v>120</v>
      </c>
      <c r="Q26" s="8">
        <f t="shared" si="7"/>
        <v>120</v>
      </c>
      <c r="R26" s="8">
        <f t="shared" si="7"/>
        <v>120</v>
      </c>
      <c r="S26" s="8">
        <f t="shared" si="7"/>
        <v>120</v>
      </c>
      <c r="T26" s="8">
        <f t="shared" si="7"/>
        <v>120</v>
      </c>
      <c r="U26" s="8">
        <f t="shared" si="7"/>
        <v>120</v>
      </c>
      <c r="V26" s="8">
        <f t="shared" si="7"/>
        <v>120</v>
      </c>
      <c r="W26" s="8">
        <f t="shared" si="7"/>
        <v>120</v>
      </c>
      <c r="X26" s="8">
        <f t="shared" si="7"/>
        <v>120</v>
      </c>
      <c r="Y26" s="8"/>
      <c r="Z26" s="12">
        <f t="shared" si="5"/>
        <v>1440</v>
      </c>
      <c r="AA26" s="75"/>
      <c r="AB26" s="10"/>
      <c r="AE26" s="16">
        <f t="shared" si="6"/>
        <v>1440</v>
      </c>
    </row>
    <row r="27" spans="1:31" x14ac:dyDescent="0.25">
      <c r="A27" s="1">
        <v>7003</v>
      </c>
      <c r="B27" s="2" t="s">
        <v>22</v>
      </c>
      <c r="C27" s="11">
        <v>3035.84</v>
      </c>
      <c r="D27" s="4">
        <f>379.53+379.53+379.53+379.53</f>
        <v>1518.12</v>
      </c>
      <c r="E27" s="5"/>
      <c r="F27" s="11">
        <f t="shared" si="8"/>
        <v>4553.96</v>
      </c>
      <c r="H27" s="37"/>
      <c r="I27" s="15" t="s">
        <v>64</v>
      </c>
      <c r="J27" s="15"/>
      <c r="K27" s="15"/>
      <c r="L27" s="77"/>
      <c r="M27" s="8">
        <v>85</v>
      </c>
      <c r="N27" s="8">
        <f t="shared" si="7"/>
        <v>85</v>
      </c>
      <c r="O27" s="8">
        <f t="shared" si="7"/>
        <v>85</v>
      </c>
      <c r="P27" s="8">
        <f t="shared" si="7"/>
        <v>85</v>
      </c>
      <c r="Q27" s="8">
        <f t="shared" si="7"/>
        <v>85</v>
      </c>
      <c r="R27" s="8">
        <f t="shared" si="7"/>
        <v>85</v>
      </c>
      <c r="S27" s="8">
        <f t="shared" si="7"/>
        <v>85</v>
      </c>
      <c r="T27" s="8">
        <f t="shared" si="7"/>
        <v>85</v>
      </c>
      <c r="U27" s="8">
        <f t="shared" si="7"/>
        <v>85</v>
      </c>
      <c r="V27" s="8">
        <f t="shared" si="7"/>
        <v>85</v>
      </c>
      <c r="W27" s="8">
        <f t="shared" si="7"/>
        <v>85</v>
      </c>
      <c r="X27" s="8">
        <f t="shared" si="7"/>
        <v>85</v>
      </c>
      <c r="Y27" s="8"/>
      <c r="Z27" s="12">
        <f t="shared" si="5"/>
        <v>1020</v>
      </c>
      <c r="AA27" s="75"/>
      <c r="AB27" s="10"/>
      <c r="AE27" s="16">
        <f t="shared" si="6"/>
        <v>1020</v>
      </c>
    </row>
    <row r="28" spans="1:31" x14ac:dyDescent="0.25">
      <c r="A28" s="1">
        <v>7004</v>
      </c>
      <c r="B28" s="2" t="s">
        <v>23</v>
      </c>
      <c r="C28" s="11">
        <v>4118.6400000000003</v>
      </c>
      <c r="D28" s="4">
        <f>514.93+514.73+514.93+514.73</f>
        <v>2059.3199999999997</v>
      </c>
      <c r="E28" s="5"/>
      <c r="F28" s="11">
        <f t="shared" si="8"/>
        <v>6177.96</v>
      </c>
      <c r="H28" s="37"/>
      <c r="I28" s="15" t="s">
        <v>65</v>
      </c>
      <c r="J28" s="15"/>
      <c r="K28" s="15"/>
      <c r="L28" s="77"/>
      <c r="M28" s="8">
        <v>10</v>
      </c>
      <c r="N28" s="8">
        <f t="shared" si="7"/>
        <v>10</v>
      </c>
      <c r="O28" s="8">
        <f t="shared" si="7"/>
        <v>10</v>
      </c>
      <c r="P28" s="8">
        <f t="shared" si="7"/>
        <v>10</v>
      </c>
      <c r="Q28" s="8">
        <f t="shared" si="7"/>
        <v>10</v>
      </c>
      <c r="R28" s="8">
        <f t="shared" si="7"/>
        <v>10</v>
      </c>
      <c r="S28" s="8">
        <f t="shared" si="7"/>
        <v>10</v>
      </c>
      <c r="T28" s="8">
        <f t="shared" si="7"/>
        <v>10</v>
      </c>
      <c r="U28" s="8">
        <f t="shared" si="7"/>
        <v>10</v>
      </c>
      <c r="V28" s="8">
        <f t="shared" si="7"/>
        <v>10</v>
      </c>
      <c r="W28" s="8">
        <f t="shared" si="7"/>
        <v>10</v>
      </c>
      <c r="X28" s="8">
        <f t="shared" si="7"/>
        <v>10</v>
      </c>
      <c r="Y28" s="8"/>
      <c r="Z28" s="12">
        <f t="shared" si="5"/>
        <v>120</v>
      </c>
      <c r="AA28" s="75"/>
      <c r="AB28" s="10"/>
      <c r="AE28" s="16">
        <f t="shared" si="6"/>
        <v>120</v>
      </c>
    </row>
    <row r="29" spans="1:31" x14ac:dyDescent="0.25">
      <c r="A29" s="1">
        <v>7005</v>
      </c>
      <c r="B29" s="1" t="s">
        <v>24</v>
      </c>
      <c r="C29" s="11">
        <v>2421.04</v>
      </c>
      <c r="D29" s="4"/>
      <c r="E29" s="5">
        <f>770.32+770.32</f>
        <v>1540.64</v>
      </c>
      <c r="F29" s="11">
        <f t="shared" si="8"/>
        <v>880.39999999999986</v>
      </c>
      <c r="H29" s="37"/>
      <c r="I29" s="15" t="s">
        <v>66</v>
      </c>
      <c r="J29" s="15"/>
      <c r="K29" s="15"/>
      <c r="L29" s="77"/>
      <c r="M29" s="8">
        <v>35</v>
      </c>
      <c r="N29" s="8">
        <f t="shared" si="7"/>
        <v>35</v>
      </c>
      <c r="O29" s="8">
        <f t="shared" si="7"/>
        <v>35</v>
      </c>
      <c r="P29" s="8">
        <f t="shared" si="7"/>
        <v>35</v>
      </c>
      <c r="Q29" s="8">
        <f t="shared" si="7"/>
        <v>35</v>
      </c>
      <c r="R29" s="8">
        <f t="shared" si="7"/>
        <v>35</v>
      </c>
      <c r="S29" s="8">
        <f t="shared" si="7"/>
        <v>35</v>
      </c>
      <c r="T29" s="8">
        <f t="shared" si="7"/>
        <v>35</v>
      </c>
      <c r="U29" s="8">
        <f t="shared" si="7"/>
        <v>35</v>
      </c>
      <c r="V29" s="8">
        <f t="shared" si="7"/>
        <v>35</v>
      </c>
      <c r="W29" s="8">
        <f t="shared" si="7"/>
        <v>35</v>
      </c>
      <c r="X29" s="8">
        <f t="shared" si="7"/>
        <v>35</v>
      </c>
      <c r="Y29" s="8"/>
      <c r="Z29" s="12">
        <f t="shared" si="5"/>
        <v>420</v>
      </c>
      <c r="AA29" s="75"/>
      <c r="AB29" s="10"/>
      <c r="AE29" s="16">
        <f t="shared" si="6"/>
        <v>420</v>
      </c>
    </row>
    <row r="30" spans="1:31" x14ac:dyDescent="0.25">
      <c r="A30" s="1">
        <v>7100</v>
      </c>
      <c r="B30" s="1" t="s">
        <v>25</v>
      </c>
      <c r="C30" s="11">
        <v>9650.9599999999991</v>
      </c>
      <c r="D30" s="4"/>
      <c r="E30" s="5"/>
      <c r="F30" s="11">
        <f t="shared" si="8"/>
        <v>9650.9599999999991</v>
      </c>
      <c r="H30" s="37"/>
      <c r="I30" s="15" t="s">
        <v>67</v>
      </c>
      <c r="J30" s="15"/>
      <c r="K30" s="15"/>
      <c r="L30" s="77"/>
      <c r="M30" s="8">
        <v>115</v>
      </c>
      <c r="N30" s="8">
        <f t="shared" ref="N30:X44" si="9">M30</f>
        <v>115</v>
      </c>
      <c r="O30" s="8">
        <f t="shared" si="9"/>
        <v>115</v>
      </c>
      <c r="P30" s="8">
        <f t="shared" si="9"/>
        <v>115</v>
      </c>
      <c r="Q30" s="8">
        <f t="shared" si="9"/>
        <v>115</v>
      </c>
      <c r="R30" s="8">
        <f t="shared" si="9"/>
        <v>115</v>
      </c>
      <c r="S30" s="8">
        <f t="shared" si="9"/>
        <v>115</v>
      </c>
      <c r="T30" s="8">
        <f t="shared" si="9"/>
        <v>115</v>
      </c>
      <c r="U30" s="8">
        <f t="shared" si="9"/>
        <v>115</v>
      </c>
      <c r="V30" s="8">
        <f t="shared" si="9"/>
        <v>115</v>
      </c>
      <c r="W30" s="8">
        <f t="shared" si="9"/>
        <v>115</v>
      </c>
      <c r="X30" s="8">
        <f t="shared" si="9"/>
        <v>115</v>
      </c>
      <c r="Y30" s="8"/>
      <c r="Z30" s="12">
        <f t="shared" si="5"/>
        <v>1380</v>
      </c>
      <c r="AA30" s="75"/>
      <c r="AB30" s="10"/>
      <c r="AE30" s="16">
        <f t="shared" si="6"/>
        <v>1380</v>
      </c>
    </row>
    <row r="31" spans="1:31" x14ac:dyDescent="0.25">
      <c r="A31" s="1">
        <v>7200</v>
      </c>
      <c r="B31" s="1" t="s">
        <v>26</v>
      </c>
      <c r="C31" s="11">
        <v>1239.5999999999999</v>
      </c>
      <c r="D31" s="4"/>
      <c r="E31" s="5"/>
      <c r="F31" s="11">
        <f t="shared" si="8"/>
        <v>1239.5999999999999</v>
      </c>
      <c r="H31" s="37"/>
      <c r="I31" s="15" t="s">
        <v>69</v>
      </c>
      <c r="J31" s="15"/>
      <c r="K31" s="15"/>
      <c r="L31" s="77"/>
      <c r="M31" s="8">
        <v>30</v>
      </c>
      <c r="N31" s="8">
        <f t="shared" si="9"/>
        <v>30</v>
      </c>
      <c r="O31" s="8">
        <f t="shared" si="9"/>
        <v>30</v>
      </c>
      <c r="P31" s="8">
        <f t="shared" si="9"/>
        <v>30</v>
      </c>
      <c r="Q31" s="8">
        <f t="shared" si="9"/>
        <v>30</v>
      </c>
      <c r="R31" s="8">
        <f t="shared" si="9"/>
        <v>30</v>
      </c>
      <c r="S31" s="8">
        <f t="shared" si="9"/>
        <v>30</v>
      </c>
      <c r="T31" s="8">
        <f t="shared" si="9"/>
        <v>30</v>
      </c>
      <c r="U31" s="8">
        <f t="shared" si="9"/>
        <v>30</v>
      </c>
      <c r="V31" s="8">
        <f t="shared" si="9"/>
        <v>30</v>
      </c>
      <c r="W31" s="8">
        <f t="shared" si="9"/>
        <v>30</v>
      </c>
      <c r="X31" s="8">
        <f t="shared" si="9"/>
        <v>30</v>
      </c>
      <c r="Y31" s="8"/>
      <c r="Z31" s="12">
        <f t="shared" si="5"/>
        <v>360</v>
      </c>
      <c r="AA31" s="75"/>
      <c r="AB31" s="10"/>
      <c r="AE31" s="16">
        <f t="shared" si="6"/>
        <v>360</v>
      </c>
    </row>
    <row r="32" spans="1:31" x14ac:dyDescent="0.25">
      <c r="A32" s="1">
        <v>7310</v>
      </c>
      <c r="B32" s="1" t="s">
        <v>27</v>
      </c>
      <c r="C32" s="11">
        <v>140.22</v>
      </c>
      <c r="D32" s="4"/>
      <c r="E32" s="5"/>
      <c r="F32" s="11">
        <f t="shared" si="8"/>
        <v>140.22</v>
      </c>
      <c r="H32" s="37"/>
      <c r="I32" s="15" t="s">
        <v>70</v>
      </c>
      <c r="J32" s="15"/>
      <c r="K32" s="15"/>
      <c r="L32" s="77"/>
      <c r="M32" s="8">
        <v>125</v>
      </c>
      <c r="N32" s="8">
        <f t="shared" si="9"/>
        <v>125</v>
      </c>
      <c r="O32" s="8">
        <f t="shared" si="9"/>
        <v>125</v>
      </c>
      <c r="P32" s="8">
        <f t="shared" si="9"/>
        <v>125</v>
      </c>
      <c r="Q32" s="8">
        <f t="shared" si="9"/>
        <v>125</v>
      </c>
      <c r="R32" s="8">
        <f t="shared" si="9"/>
        <v>125</v>
      </c>
      <c r="S32" s="8">
        <f t="shared" si="9"/>
        <v>125</v>
      </c>
      <c r="T32" s="8">
        <f t="shared" si="9"/>
        <v>125</v>
      </c>
      <c r="U32" s="8">
        <f t="shared" si="9"/>
        <v>125</v>
      </c>
      <c r="V32" s="8">
        <f t="shared" si="9"/>
        <v>125</v>
      </c>
      <c r="W32" s="8">
        <f t="shared" si="9"/>
        <v>125</v>
      </c>
      <c r="X32" s="8">
        <f t="shared" si="9"/>
        <v>125</v>
      </c>
      <c r="Y32" s="8"/>
      <c r="Z32" s="12">
        <f t="shared" si="5"/>
        <v>1500</v>
      </c>
      <c r="AA32" s="75"/>
      <c r="AB32" s="10"/>
      <c r="AE32" s="16">
        <f t="shared" si="6"/>
        <v>1500</v>
      </c>
    </row>
    <row r="33" spans="1:31" x14ac:dyDescent="0.25">
      <c r="A33" s="1">
        <v>7320</v>
      </c>
      <c r="B33" s="1" t="s">
        <v>28</v>
      </c>
      <c r="C33" s="11">
        <v>72.47</v>
      </c>
      <c r="D33" s="4"/>
      <c r="E33" s="5"/>
      <c r="F33" s="11">
        <f t="shared" si="8"/>
        <v>72.47</v>
      </c>
      <c r="H33" s="37"/>
      <c r="I33" s="15" t="s">
        <v>34</v>
      </c>
      <c r="J33" s="15"/>
      <c r="K33" s="15"/>
      <c r="L33" s="77"/>
      <c r="M33" s="8">
        <v>45</v>
      </c>
      <c r="N33" s="8">
        <f t="shared" si="9"/>
        <v>45</v>
      </c>
      <c r="O33" s="8">
        <f t="shared" si="9"/>
        <v>45</v>
      </c>
      <c r="P33" s="8">
        <f t="shared" si="9"/>
        <v>45</v>
      </c>
      <c r="Q33" s="8">
        <f t="shared" si="9"/>
        <v>45</v>
      </c>
      <c r="R33" s="8">
        <f t="shared" si="9"/>
        <v>45</v>
      </c>
      <c r="S33" s="8">
        <f t="shared" si="9"/>
        <v>45</v>
      </c>
      <c r="T33" s="8">
        <f t="shared" si="9"/>
        <v>45</v>
      </c>
      <c r="U33" s="8">
        <f t="shared" si="9"/>
        <v>45</v>
      </c>
      <c r="V33" s="8">
        <f t="shared" si="9"/>
        <v>45</v>
      </c>
      <c r="W33" s="8">
        <f t="shared" si="9"/>
        <v>45</v>
      </c>
      <c r="X33" s="8">
        <f t="shared" si="9"/>
        <v>45</v>
      </c>
      <c r="Y33" s="8"/>
      <c r="Z33" s="12">
        <f t="shared" si="5"/>
        <v>540</v>
      </c>
      <c r="AA33" s="75"/>
      <c r="AB33" s="10"/>
      <c r="AE33" s="16">
        <f t="shared" si="6"/>
        <v>540</v>
      </c>
    </row>
    <row r="34" spans="1:31" x14ac:dyDescent="0.25">
      <c r="A34" s="1">
        <v>7330</v>
      </c>
      <c r="B34" s="1" t="s">
        <v>29</v>
      </c>
      <c r="C34" s="11">
        <v>28.6</v>
      </c>
      <c r="D34" s="4"/>
      <c r="E34" s="5"/>
      <c r="F34" s="11">
        <f t="shared" si="8"/>
        <v>28.6</v>
      </c>
      <c r="H34" s="37"/>
      <c r="I34" s="15" t="s">
        <v>71</v>
      </c>
      <c r="J34" s="15"/>
      <c r="K34" s="15"/>
      <c r="L34" s="77"/>
      <c r="M34" s="8">
        <v>120</v>
      </c>
      <c r="N34" s="8">
        <f t="shared" si="9"/>
        <v>120</v>
      </c>
      <c r="O34" s="8">
        <f t="shared" si="9"/>
        <v>120</v>
      </c>
      <c r="P34" s="8">
        <f t="shared" si="9"/>
        <v>120</v>
      </c>
      <c r="Q34" s="8">
        <f t="shared" si="9"/>
        <v>120</v>
      </c>
      <c r="R34" s="8">
        <f t="shared" si="9"/>
        <v>120</v>
      </c>
      <c r="S34" s="8">
        <f t="shared" si="9"/>
        <v>120</v>
      </c>
      <c r="T34" s="8">
        <f t="shared" si="9"/>
        <v>120</v>
      </c>
      <c r="U34" s="8">
        <f t="shared" si="9"/>
        <v>120</v>
      </c>
      <c r="V34" s="8">
        <f t="shared" si="9"/>
        <v>120</v>
      </c>
      <c r="W34" s="8">
        <f t="shared" si="9"/>
        <v>120</v>
      </c>
      <c r="X34" s="8">
        <f t="shared" si="9"/>
        <v>120</v>
      </c>
      <c r="Y34" s="8"/>
      <c r="Z34" s="12">
        <f t="shared" si="5"/>
        <v>1440</v>
      </c>
      <c r="AA34" s="75"/>
      <c r="AB34" s="10"/>
      <c r="AE34" s="16">
        <f t="shared" si="6"/>
        <v>1440</v>
      </c>
    </row>
    <row r="35" spans="1:31" x14ac:dyDescent="0.25">
      <c r="A35" s="1">
        <v>7350</v>
      </c>
      <c r="B35" s="1" t="s">
        <v>30</v>
      </c>
      <c r="C35" s="11">
        <v>6437.78</v>
      </c>
      <c r="D35" s="4"/>
      <c r="E35" s="5"/>
      <c r="F35" s="11">
        <f t="shared" si="8"/>
        <v>6437.78</v>
      </c>
      <c r="H35" s="37"/>
      <c r="I35" s="15" t="s">
        <v>72</v>
      </c>
      <c r="J35" s="15"/>
      <c r="K35" s="15"/>
      <c r="L35" s="77"/>
      <c r="M35" s="8">
        <v>350</v>
      </c>
      <c r="N35" s="8">
        <f t="shared" si="9"/>
        <v>350</v>
      </c>
      <c r="O35" s="8">
        <f t="shared" si="9"/>
        <v>350</v>
      </c>
      <c r="P35" s="8">
        <f t="shared" si="9"/>
        <v>350</v>
      </c>
      <c r="Q35" s="8">
        <f t="shared" si="9"/>
        <v>350</v>
      </c>
      <c r="R35" s="8">
        <f t="shared" si="9"/>
        <v>350</v>
      </c>
      <c r="S35" s="8">
        <f t="shared" si="9"/>
        <v>350</v>
      </c>
      <c r="T35" s="8">
        <f t="shared" si="9"/>
        <v>350</v>
      </c>
      <c r="U35" s="8">
        <f t="shared" si="9"/>
        <v>350</v>
      </c>
      <c r="V35" s="8">
        <f t="shared" si="9"/>
        <v>350</v>
      </c>
      <c r="W35" s="8">
        <f t="shared" si="9"/>
        <v>350</v>
      </c>
      <c r="X35" s="8">
        <f t="shared" si="9"/>
        <v>350</v>
      </c>
      <c r="Y35" s="8"/>
      <c r="Z35" s="12">
        <f t="shared" si="5"/>
        <v>4200</v>
      </c>
      <c r="AA35" s="75"/>
      <c r="AB35" s="10"/>
      <c r="AE35" s="16">
        <f t="shared" si="6"/>
        <v>4200</v>
      </c>
    </row>
    <row r="36" spans="1:31" x14ac:dyDescent="0.25">
      <c r="A36" s="1">
        <v>7355</v>
      </c>
      <c r="B36" s="1" t="s">
        <v>31</v>
      </c>
      <c r="C36" s="11">
        <v>24.26</v>
      </c>
      <c r="D36" s="4"/>
      <c r="E36" s="5"/>
      <c r="F36" s="11">
        <f t="shared" si="8"/>
        <v>24.26</v>
      </c>
      <c r="H36" s="37"/>
      <c r="I36" s="15" t="s">
        <v>73</v>
      </c>
      <c r="J36" s="15"/>
      <c r="K36" s="15"/>
      <c r="L36" s="77"/>
      <c r="M36" s="8">
        <v>35</v>
      </c>
      <c r="N36" s="8">
        <f t="shared" si="9"/>
        <v>35</v>
      </c>
      <c r="O36" s="8">
        <f t="shared" si="9"/>
        <v>35</v>
      </c>
      <c r="P36" s="8">
        <f t="shared" si="9"/>
        <v>35</v>
      </c>
      <c r="Q36" s="8">
        <f t="shared" si="9"/>
        <v>35</v>
      </c>
      <c r="R36" s="8">
        <f t="shared" si="9"/>
        <v>35</v>
      </c>
      <c r="S36" s="8">
        <f t="shared" si="9"/>
        <v>35</v>
      </c>
      <c r="T36" s="8">
        <f t="shared" si="9"/>
        <v>35</v>
      </c>
      <c r="U36" s="8">
        <f t="shared" si="9"/>
        <v>35</v>
      </c>
      <c r="V36" s="8">
        <f t="shared" si="9"/>
        <v>35</v>
      </c>
      <c r="W36" s="8">
        <f t="shared" si="9"/>
        <v>35</v>
      </c>
      <c r="X36" s="8">
        <f t="shared" si="9"/>
        <v>35</v>
      </c>
      <c r="Y36" s="8"/>
      <c r="Z36" s="12">
        <f t="shared" si="5"/>
        <v>420</v>
      </c>
      <c r="AA36" s="75"/>
      <c r="AB36" s="10"/>
      <c r="AE36" s="16">
        <f t="shared" si="6"/>
        <v>420</v>
      </c>
    </row>
    <row r="37" spans="1:31" x14ac:dyDescent="0.25">
      <c r="A37" s="1">
        <v>7403</v>
      </c>
      <c r="B37" s="1" t="s">
        <v>32</v>
      </c>
      <c r="C37" s="11">
        <v>566.69000000000005</v>
      </c>
      <c r="D37" s="4"/>
      <c r="E37" s="5"/>
      <c r="F37" s="11">
        <f t="shared" si="8"/>
        <v>566.69000000000005</v>
      </c>
      <c r="H37" s="37"/>
      <c r="I37" s="15" t="s">
        <v>74</v>
      </c>
      <c r="J37" s="15"/>
      <c r="K37" s="15"/>
      <c r="L37" s="77"/>
      <c r="M37" s="8">
        <v>10</v>
      </c>
      <c r="N37" s="8">
        <f t="shared" si="9"/>
        <v>10</v>
      </c>
      <c r="O37" s="8">
        <f t="shared" si="9"/>
        <v>10</v>
      </c>
      <c r="P37" s="8">
        <f t="shared" si="9"/>
        <v>10</v>
      </c>
      <c r="Q37" s="8">
        <f t="shared" si="9"/>
        <v>10</v>
      </c>
      <c r="R37" s="8">
        <f t="shared" si="9"/>
        <v>10</v>
      </c>
      <c r="S37" s="8">
        <f t="shared" si="9"/>
        <v>10</v>
      </c>
      <c r="T37" s="8">
        <f t="shared" si="9"/>
        <v>10</v>
      </c>
      <c r="U37" s="8">
        <f t="shared" si="9"/>
        <v>10</v>
      </c>
      <c r="V37" s="8">
        <f t="shared" si="9"/>
        <v>10</v>
      </c>
      <c r="W37" s="8">
        <v>1600</v>
      </c>
      <c r="X37" s="8">
        <v>0</v>
      </c>
      <c r="Y37" s="8"/>
      <c r="Z37" s="12">
        <f t="shared" si="5"/>
        <v>1700</v>
      </c>
      <c r="AA37" s="75"/>
      <c r="AB37" s="10"/>
      <c r="AE37" s="16">
        <f t="shared" si="6"/>
        <v>1700</v>
      </c>
    </row>
    <row r="38" spans="1:31" x14ac:dyDescent="0.25">
      <c r="A38" s="1">
        <v>7410</v>
      </c>
      <c r="B38" s="1" t="s">
        <v>33</v>
      </c>
      <c r="C38" s="11">
        <v>24.39</v>
      </c>
      <c r="D38" s="4"/>
      <c r="E38" s="5"/>
      <c r="F38" s="11">
        <f t="shared" si="8"/>
        <v>24.39</v>
      </c>
      <c r="H38" s="37"/>
      <c r="I38" s="15" t="s">
        <v>75</v>
      </c>
      <c r="J38" s="15"/>
      <c r="K38" s="15"/>
      <c r="L38" s="77"/>
      <c r="M38" s="8">
        <v>250</v>
      </c>
      <c r="N38" s="8">
        <f t="shared" si="9"/>
        <v>250</v>
      </c>
      <c r="O38" s="8">
        <f t="shared" si="9"/>
        <v>250</v>
      </c>
      <c r="P38" s="8">
        <f t="shared" si="9"/>
        <v>250</v>
      </c>
      <c r="Q38" s="8">
        <f t="shared" si="9"/>
        <v>250</v>
      </c>
      <c r="R38" s="8">
        <f t="shared" si="9"/>
        <v>250</v>
      </c>
      <c r="S38" s="8">
        <f t="shared" si="9"/>
        <v>250</v>
      </c>
      <c r="T38" s="8">
        <f t="shared" si="9"/>
        <v>250</v>
      </c>
      <c r="U38" s="8">
        <f t="shared" si="9"/>
        <v>250</v>
      </c>
      <c r="V38" s="8">
        <f t="shared" si="9"/>
        <v>250</v>
      </c>
      <c r="W38" s="8">
        <f t="shared" si="9"/>
        <v>250</v>
      </c>
      <c r="X38" s="8">
        <f t="shared" si="9"/>
        <v>250</v>
      </c>
      <c r="Y38" s="8"/>
      <c r="Z38" s="12">
        <f t="shared" si="5"/>
        <v>3000</v>
      </c>
      <c r="AA38" s="75"/>
      <c r="AB38" s="10"/>
      <c r="AE38" s="16">
        <f t="shared" si="6"/>
        <v>3000</v>
      </c>
    </row>
    <row r="39" spans="1:31" x14ac:dyDescent="0.25">
      <c r="A39" s="1">
        <v>7502</v>
      </c>
      <c r="B39" s="1" t="s">
        <v>34</v>
      </c>
      <c r="C39" s="11">
        <v>1964.76</v>
      </c>
      <c r="D39" s="4"/>
      <c r="E39" s="5"/>
      <c r="F39" s="11">
        <f t="shared" si="8"/>
        <v>1964.76</v>
      </c>
      <c r="H39" s="37"/>
      <c r="I39" s="43" t="s">
        <v>78</v>
      </c>
      <c r="J39" s="15"/>
      <c r="K39" s="15"/>
      <c r="L39" s="77"/>
      <c r="M39" s="8">
        <v>100</v>
      </c>
      <c r="N39" s="8">
        <f t="shared" si="9"/>
        <v>100</v>
      </c>
      <c r="O39" s="8">
        <f t="shared" si="9"/>
        <v>100</v>
      </c>
      <c r="P39" s="8">
        <f t="shared" si="9"/>
        <v>100</v>
      </c>
      <c r="Q39" s="8">
        <f t="shared" si="9"/>
        <v>100</v>
      </c>
      <c r="R39" s="8">
        <f t="shared" si="9"/>
        <v>100</v>
      </c>
      <c r="S39" s="8">
        <f t="shared" si="9"/>
        <v>100</v>
      </c>
      <c r="T39" s="8">
        <f t="shared" si="9"/>
        <v>100</v>
      </c>
      <c r="U39" s="8">
        <f t="shared" si="9"/>
        <v>100</v>
      </c>
      <c r="V39" s="8">
        <f t="shared" si="9"/>
        <v>100</v>
      </c>
      <c r="W39" s="8">
        <f t="shared" si="9"/>
        <v>100</v>
      </c>
      <c r="X39" s="8">
        <f t="shared" si="9"/>
        <v>100</v>
      </c>
      <c r="Y39" s="8"/>
      <c r="Z39" s="12">
        <f t="shared" si="5"/>
        <v>1200</v>
      </c>
      <c r="AA39" s="75"/>
      <c r="AB39" s="10"/>
      <c r="AE39" s="16">
        <f t="shared" si="6"/>
        <v>1200</v>
      </c>
    </row>
    <row r="40" spans="1:31" x14ac:dyDescent="0.25">
      <c r="A40" s="1">
        <v>7503</v>
      </c>
      <c r="B40" s="1" t="s">
        <v>35</v>
      </c>
      <c r="C40" s="11">
        <v>107.5</v>
      </c>
      <c r="D40" s="4"/>
      <c r="E40" s="5"/>
      <c r="F40" s="11">
        <f t="shared" si="8"/>
        <v>107.5</v>
      </c>
      <c r="H40" s="37"/>
      <c r="I40" s="43" t="s">
        <v>78</v>
      </c>
      <c r="J40" s="15"/>
      <c r="K40" s="15"/>
      <c r="L40" s="77"/>
      <c r="M40" s="8">
        <v>100</v>
      </c>
      <c r="N40" s="8">
        <f t="shared" si="9"/>
        <v>100</v>
      </c>
      <c r="O40" s="8">
        <f t="shared" si="9"/>
        <v>100</v>
      </c>
      <c r="P40" s="8">
        <f t="shared" si="9"/>
        <v>100</v>
      </c>
      <c r="Q40" s="8">
        <f t="shared" si="9"/>
        <v>100</v>
      </c>
      <c r="R40" s="8">
        <f t="shared" si="9"/>
        <v>100</v>
      </c>
      <c r="S40" s="8">
        <f t="shared" si="9"/>
        <v>100</v>
      </c>
      <c r="T40" s="8">
        <f t="shared" si="9"/>
        <v>100</v>
      </c>
      <c r="U40" s="8">
        <f t="shared" si="9"/>
        <v>100</v>
      </c>
      <c r="V40" s="8">
        <f t="shared" si="9"/>
        <v>100</v>
      </c>
      <c r="W40" s="8">
        <f t="shared" si="9"/>
        <v>100</v>
      </c>
      <c r="X40" s="8">
        <f t="shared" si="9"/>
        <v>100</v>
      </c>
      <c r="Y40" s="8"/>
      <c r="Z40" s="12">
        <f t="shared" si="5"/>
        <v>1200</v>
      </c>
      <c r="AA40" s="75"/>
      <c r="AB40" s="10"/>
      <c r="AE40" s="16">
        <f t="shared" si="6"/>
        <v>1200</v>
      </c>
    </row>
    <row r="41" spans="1:31" x14ac:dyDescent="0.25">
      <c r="A41" s="1">
        <v>7504</v>
      </c>
      <c r="B41" s="1" t="s">
        <v>36</v>
      </c>
      <c r="C41" s="11">
        <v>177.42</v>
      </c>
      <c r="D41" s="4"/>
      <c r="E41" s="5"/>
      <c r="F41" s="11">
        <f t="shared" si="8"/>
        <v>177.42</v>
      </c>
      <c r="H41" s="37"/>
      <c r="I41" s="101" t="s">
        <v>80</v>
      </c>
      <c r="J41" s="101"/>
      <c r="K41" s="15"/>
      <c r="L41" s="77"/>
      <c r="M41" s="8">
        <v>100</v>
      </c>
      <c r="N41" s="8">
        <f t="shared" si="9"/>
        <v>100</v>
      </c>
      <c r="O41" s="8">
        <f t="shared" si="9"/>
        <v>100</v>
      </c>
      <c r="P41" s="8">
        <f t="shared" si="9"/>
        <v>100</v>
      </c>
      <c r="Q41" s="8">
        <f t="shared" si="9"/>
        <v>100</v>
      </c>
      <c r="R41" s="8">
        <f t="shared" si="9"/>
        <v>100</v>
      </c>
      <c r="S41" s="8">
        <f t="shared" si="9"/>
        <v>100</v>
      </c>
      <c r="T41" s="8">
        <f t="shared" si="9"/>
        <v>100</v>
      </c>
      <c r="U41" s="8">
        <f t="shared" si="9"/>
        <v>100</v>
      </c>
      <c r="V41" s="8">
        <f t="shared" si="9"/>
        <v>100</v>
      </c>
      <c r="W41" s="8">
        <f t="shared" si="9"/>
        <v>100</v>
      </c>
      <c r="X41" s="8">
        <f t="shared" si="9"/>
        <v>100</v>
      </c>
      <c r="Y41" s="8"/>
      <c r="Z41" s="12">
        <f t="shared" si="5"/>
        <v>1200</v>
      </c>
      <c r="AA41" s="75"/>
      <c r="AB41" s="10"/>
      <c r="AE41" s="16">
        <f t="shared" si="6"/>
        <v>1200</v>
      </c>
    </row>
    <row r="42" spans="1:31" x14ac:dyDescent="0.25">
      <c r="A42" s="1">
        <v>7506</v>
      </c>
      <c r="B42" s="1" t="s">
        <v>37</v>
      </c>
      <c r="C42" s="11">
        <v>354</v>
      </c>
      <c r="D42" s="4"/>
      <c r="E42" s="5"/>
      <c r="F42" s="11">
        <f t="shared" si="8"/>
        <v>354</v>
      </c>
      <c r="H42" s="37"/>
      <c r="I42" s="101" t="s">
        <v>81</v>
      </c>
      <c r="J42" s="101"/>
      <c r="K42" s="15"/>
      <c r="L42" s="77"/>
      <c r="M42" s="8">
        <v>100</v>
      </c>
      <c r="N42" s="8">
        <f t="shared" si="9"/>
        <v>100</v>
      </c>
      <c r="O42" s="8">
        <f t="shared" si="9"/>
        <v>100</v>
      </c>
      <c r="P42" s="8">
        <f t="shared" si="9"/>
        <v>100</v>
      </c>
      <c r="Q42" s="8">
        <f t="shared" si="9"/>
        <v>100</v>
      </c>
      <c r="R42" s="8">
        <f t="shared" si="9"/>
        <v>100</v>
      </c>
      <c r="S42" s="8">
        <f t="shared" si="9"/>
        <v>100</v>
      </c>
      <c r="T42" s="8">
        <f t="shared" si="9"/>
        <v>100</v>
      </c>
      <c r="U42" s="8">
        <f t="shared" si="9"/>
        <v>100</v>
      </c>
      <c r="V42" s="8">
        <f t="shared" si="9"/>
        <v>100</v>
      </c>
      <c r="W42" s="8">
        <f t="shared" si="9"/>
        <v>100</v>
      </c>
      <c r="X42" s="8">
        <f t="shared" si="9"/>
        <v>100</v>
      </c>
      <c r="Y42" s="8"/>
      <c r="Z42" s="12">
        <f t="shared" si="5"/>
        <v>1200</v>
      </c>
      <c r="AA42" s="75"/>
      <c r="AB42" s="10"/>
      <c r="AE42" s="16">
        <f t="shared" si="6"/>
        <v>1200</v>
      </c>
    </row>
    <row r="43" spans="1:31" x14ac:dyDescent="0.25">
      <c r="A43" s="1">
        <v>7600</v>
      </c>
      <c r="B43" s="1" t="s">
        <v>38</v>
      </c>
      <c r="C43" s="11">
        <v>1550</v>
      </c>
      <c r="D43" s="4"/>
      <c r="E43" s="5"/>
      <c r="F43" s="11">
        <f t="shared" si="8"/>
        <v>1550</v>
      </c>
      <c r="H43" s="37"/>
      <c r="I43" s="43" t="s">
        <v>78</v>
      </c>
      <c r="J43" s="15"/>
      <c r="K43" s="15"/>
      <c r="L43" s="77"/>
      <c r="M43" s="8">
        <v>100</v>
      </c>
      <c r="N43" s="8">
        <f t="shared" si="9"/>
        <v>100</v>
      </c>
      <c r="O43" s="8">
        <f t="shared" si="9"/>
        <v>100</v>
      </c>
      <c r="P43" s="8">
        <f t="shared" si="9"/>
        <v>100</v>
      </c>
      <c r="Q43" s="8">
        <f t="shared" si="9"/>
        <v>100</v>
      </c>
      <c r="R43" s="8">
        <f t="shared" si="9"/>
        <v>100</v>
      </c>
      <c r="S43" s="8">
        <f t="shared" si="9"/>
        <v>100</v>
      </c>
      <c r="T43" s="8">
        <f t="shared" si="9"/>
        <v>100</v>
      </c>
      <c r="U43" s="8">
        <f t="shared" si="9"/>
        <v>100</v>
      </c>
      <c r="V43" s="8">
        <f t="shared" si="9"/>
        <v>100</v>
      </c>
      <c r="W43" s="8">
        <f t="shared" si="9"/>
        <v>100</v>
      </c>
      <c r="X43" s="8">
        <f t="shared" si="9"/>
        <v>100</v>
      </c>
      <c r="Y43" s="8"/>
      <c r="Z43" s="12">
        <f t="shared" si="5"/>
        <v>1200</v>
      </c>
      <c r="AA43" s="75"/>
      <c r="AB43" s="10"/>
      <c r="AE43" s="16">
        <f t="shared" si="6"/>
        <v>1200</v>
      </c>
    </row>
    <row r="44" spans="1:31" x14ac:dyDescent="0.25">
      <c r="A44" s="1">
        <v>7603</v>
      </c>
      <c r="B44" s="1" t="s">
        <v>39</v>
      </c>
      <c r="C44" s="11">
        <v>714.28</v>
      </c>
      <c r="D44" s="4"/>
      <c r="E44" s="5"/>
      <c r="F44" s="11">
        <f t="shared" si="8"/>
        <v>714.28</v>
      </c>
      <c r="H44" s="37"/>
      <c r="I44" s="43" t="s">
        <v>78</v>
      </c>
      <c r="J44" s="15"/>
      <c r="K44" s="15"/>
      <c r="L44" s="77"/>
      <c r="M44" s="8">
        <v>100</v>
      </c>
      <c r="N44" s="8">
        <f t="shared" si="9"/>
        <v>100</v>
      </c>
      <c r="O44" s="8">
        <f t="shared" si="9"/>
        <v>100</v>
      </c>
      <c r="P44" s="8">
        <f t="shared" si="9"/>
        <v>100</v>
      </c>
      <c r="Q44" s="8">
        <f t="shared" si="9"/>
        <v>100</v>
      </c>
      <c r="R44" s="8">
        <f t="shared" si="9"/>
        <v>100</v>
      </c>
      <c r="S44" s="8">
        <f t="shared" si="9"/>
        <v>100</v>
      </c>
      <c r="T44" s="8">
        <f t="shared" si="9"/>
        <v>100</v>
      </c>
      <c r="U44" s="8">
        <f t="shared" si="9"/>
        <v>100</v>
      </c>
      <c r="V44" s="8">
        <f t="shared" si="9"/>
        <v>100</v>
      </c>
      <c r="W44" s="8">
        <f t="shared" si="9"/>
        <v>100</v>
      </c>
      <c r="X44" s="8">
        <f t="shared" si="9"/>
        <v>100</v>
      </c>
      <c r="Y44" s="8"/>
      <c r="Z44" s="12">
        <f t="shared" si="5"/>
        <v>1200</v>
      </c>
      <c r="AA44" s="75"/>
      <c r="AB44" s="10"/>
      <c r="AE44" s="16">
        <f t="shared" si="6"/>
        <v>1200</v>
      </c>
    </row>
    <row r="45" spans="1:31" x14ac:dyDescent="0.25">
      <c r="C45" s="11"/>
      <c r="D45" s="4"/>
      <c r="F45" s="11"/>
      <c r="H45" s="37"/>
      <c r="I45" s="15"/>
      <c r="J45" s="15"/>
      <c r="K45" s="15"/>
      <c r="L45" s="78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2">
        <f>SUM(M45:X45)</f>
        <v>0</v>
      </c>
      <c r="AA45" s="76"/>
      <c r="AE45" s="16"/>
    </row>
    <row r="46" spans="1:31" x14ac:dyDescent="0.25">
      <c r="C46" s="11"/>
      <c r="D46" s="4"/>
      <c r="E46" s="5"/>
      <c r="H46" s="60" t="s">
        <v>42</v>
      </c>
      <c r="I46" s="61"/>
      <c r="J46" s="61"/>
      <c r="K46" s="61"/>
      <c r="L46" s="61"/>
      <c r="M46" s="62">
        <f t="shared" ref="M46:X46" si="10">SUM(M17:M45)</f>
        <v>5580</v>
      </c>
      <c r="N46" s="62">
        <f t="shared" si="10"/>
        <v>5580</v>
      </c>
      <c r="O46" s="62">
        <f t="shared" si="10"/>
        <v>5580</v>
      </c>
      <c r="P46" s="62">
        <f t="shared" si="10"/>
        <v>5580</v>
      </c>
      <c r="Q46" s="62">
        <f t="shared" si="10"/>
        <v>3580</v>
      </c>
      <c r="R46" s="62">
        <f t="shared" si="10"/>
        <v>3580</v>
      </c>
      <c r="S46" s="62">
        <f t="shared" si="10"/>
        <v>3580</v>
      </c>
      <c r="T46" s="62">
        <f t="shared" si="10"/>
        <v>3580</v>
      </c>
      <c r="U46" s="62">
        <f t="shared" si="10"/>
        <v>3580</v>
      </c>
      <c r="V46" s="62">
        <f t="shared" si="10"/>
        <v>3580</v>
      </c>
      <c r="W46" s="62">
        <f t="shared" si="10"/>
        <v>5170</v>
      </c>
      <c r="X46" s="62">
        <f t="shared" si="10"/>
        <v>3570</v>
      </c>
      <c r="Y46" s="57"/>
      <c r="Z46" s="63">
        <f>SUM(Z17:Z45)</f>
        <v>52540</v>
      </c>
      <c r="AA46" s="64">
        <f>SUM(M46:X46)-Z46</f>
        <v>0</v>
      </c>
    </row>
    <row r="47" spans="1:31" ht="7.5" customHeight="1" x14ac:dyDescent="0.25">
      <c r="B47" s="2" t="s">
        <v>43</v>
      </c>
      <c r="C47" s="11"/>
      <c r="D47" s="4"/>
      <c r="E47" s="5"/>
      <c r="H47" s="40"/>
      <c r="I47" s="41"/>
      <c r="J47" s="41"/>
      <c r="K47" s="41"/>
      <c r="L47" s="41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3"/>
      <c r="AA47" s="38"/>
    </row>
    <row r="48" spans="1:31" x14ac:dyDescent="0.25">
      <c r="B48" s="2"/>
      <c r="C48" s="11"/>
      <c r="D48" s="4"/>
      <c r="E48" s="5"/>
      <c r="F48" s="11"/>
      <c r="H48" s="50" t="s">
        <v>77</v>
      </c>
      <c r="I48" s="51"/>
      <c r="J48" s="51"/>
      <c r="K48" s="51"/>
      <c r="L48" s="51"/>
      <c r="M48" s="56">
        <f t="shared" ref="M48:X48" si="11">M14-M46</f>
        <v>920</v>
      </c>
      <c r="N48" s="56">
        <f t="shared" si="11"/>
        <v>-80</v>
      </c>
      <c r="O48" s="56">
        <f t="shared" si="11"/>
        <v>-80</v>
      </c>
      <c r="P48" s="56">
        <f t="shared" si="11"/>
        <v>-3080</v>
      </c>
      <c r="Q48" s="56">
        <f t="shared" si="11"/>
        <v>-1080</v>
      </c>
      <c r="R48" s="56">
        <f t="shared" si="11"/>
        <v>-1080</v>
      </c>
      <c r="S48" s="56">
        <f t="shared" si="11"/>
        <v>-1080</v>
      </c>
      <c r="T48" s="56">
        <f t="shared" si="11"/>
        <v>-1080</v>
      </c>
      <c r="U48" s="56">
        <f t="shared" si="11"/>
        <v>-1080</v>
      </c>
      <c r="V48" s="56">
        <f t="shared" si="11"/>
        <v>-1080</v>
      </c>
      <c r="W48" s="56">
        <f t="shared" si="11"/>
        <v>-2670</v>
      </c>
      <c r="X48" s="56">
        <f t="shared" si="11"/>
        <v>-1070</v>
      </c>
      <c r="Y48" s="57"/>
      <c r="Z48" s="52">
        <f>SUM(M48:Y48)</f>
        <v>-12540</v>
      </c>
      <c r="AA48" s="59">
        <f>Z14-Z46</f>
        <v>-12540</v>
      </c>
    </row>
    <row r="49" spans="1:27" ht="6.75" customHeight="1" x14ac:dyDescent="0.25">
      <c r="B49" s="2" t="s">
        <v>40</v>
      </c>
      <c r="C49" s="11"/>
      <c r="D49" s="4"/>
      <c r="E49" s="5"/>
      <c r="F49" s="11"/>
      <c r="H49" s="40"/>
      <c r="I49" s="41"/>
      <c r="J49" s="41"/>
      <c r="K49" s="41"/>
      <c r="L49" s="41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22"/>
      <c r="AA49" s="38"/>
    </row>
    <row r="50" spans="1:27" x14ac:dyDescent="0.25">
      <c r="B50" s="2"/>
      <c r="C50" s="11"/>
      <c r="D50" s="4"/>
      <c r="E50" s="5"/>
      <c r="H50" s="50" t="s">
        <v>49</v>
      </c>
      <c r="I50" s="51"/>
      <c r="J50" s="51"/>
      <c r="K50" s="51"/>
      <c r="L50" s="51"/>
      <c r="M50" s="55">
        <v>1000</v>
      </c>
      <c r="N50" s="56">
        <f>M52</f>
        <v>1920</v>
      </c>
      <c r="O50" s="56">
        <f t="shared" ref="O50:X50" si="12">N52</f>
        <v>1840</v>
      </c>
      <c r="P50" s="56">
        <f t="shared" si="12"/>
        <v>1760</v>
      </c>
      <c r="Q50" s="56">
        <f t="shared" si="12"/>
        <v>-1320</v>
      </c>
      <c r="R50" s="56">
        <f t="shared" si="12"/>
        <v>-2400</v>
      </c>
      <c r="S50" s="56">
        <f t="shared" si="12"/>
        <v>-3480</v>
      </c>
      <c r="T50" s="56">
        <f t="shared" si="12"/>
        <v>-4560</v>
      </c>
      <c r="U50" s="56">
        <f t="shared" si="12"/>
        <v>-5640</v>
      </c>
      <c r="V50" s="56">
        <f t="shared" si="12"/>
        <v>-6720</v>
      </c>
      <c r="W50" s="56">
        <f t="shared" si="12"/>
        <v>-7800</v>
      </c>
      <c r="X50" s="56">
        <f t="shared" si="12"/>
        <v>-10470</v>
      </c>
      <c r="Y50" s="57"/>
      <c r="Z50" s="52">
        <f>M50</f>
        <v>1000</v>
      </c>
      <c r="AA50" s="58"/>
    </row>
    <row r="51" spans="1:27" ht="6" customHeight="1" x14ac:dyDescent="0.25">
      <c r="B51" s="2" t="s">
        <v>44</v>
      </c>
      <c r="C51" s="11"/>
      <c r="D51" s="4"/>
      <c r="E51" s="5"/>
      <c r="H51" s="40"/>
      <c r="I51" s="44"/>
      <c r="J51" s="44"/>
      <c r="K51" s="44"/>
      <c r="L51" s="44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22"/>
      <c r="AA51" s="38"/>
    </row>
    <row r="52" spans="1:27" s="2" customFormat="1" x14ac:dyDescent="0.25">
      <c r="C52" s="23"/>
      <c r="D52" s="24"/>
      <c r="E52" s="25"/>
      <c r="H52" s="50" t="s">
        <v>76</v>
      </c>
      <c r="I52" s="51"/>
      <c r="J52" s="51"/>
      <c r="K52" s="51"/>
      <c r="L52" s="51"/>
      <c r="M52" s="52">
        <f>M50+M48</f>
        <v>1920</v>
      </c>
      <c r="N52" s="52">
        <f t="shared" ref="N52:X52" si="13">N50+N48</f>
        <v>1840</v>
      </c>
      <c r="O52" s="52">
        <f t="shared" si="13"/>
        <v>1760</v>
      </c>
      <c r="P52" s="52">
        <f t="shared" si="13"/>
        <v>-1320</v>
      </c>
      <c r="Q52" s="52">
        <f t="shared" si="13"/>
        <v>-2400</v>
      </c>
      <c r="R52" s="52">
        <f t="shared" si="13"/>
        <v>-3480</v>
      </c>
      <c r="S52" s="52">
        <f t="shared" si="13"/>
        <v>-4560</v>
      </c>
      <c r="T52" s="52">
        <f t="shared" si="13"/>
        <v>-5640</v>
      </c>
      <c r="U52" s="52">
        <f t="shared" si="13"/>
        <v>-6720</v>
      </c>
      <c r="V52" s="52">
        <f t="shared" si="13"/>
        <v>-7800</v>
      </c>
      <c r="W52" s="52">
        <f t="shared" si="13"/>
        <v>-10470</v>
      </c>
      <c r="X52" s="52">
        <f t="shared" si="13"/>
        <v>-11540</v>
      </c>
      <c r="Y52" s="53"/>
      <c r="Z52" s="52">
        <f>Z50+Z48</f>
        <v>-11540</v>
      </c>
      <c r="AA52" s="54"/>
    </row>
    <row r="53" spans="1:27" x14ac:dyDescent="0.25">
      <c r="A53" s="1">
        <v>8200</v>
      </c>
      <c r="B53" s="1" t="s">
        <v>41</v>
      </c>
      <c r="C53" s="11">
        <v>24846.68</v>
      </c>
      <c r="D53" s="4">
        <v>770.32</v>
      </c>
      <c r="E53" s="5">
        <f>2606.68+5560</f>
        <v>8166.68</v>
      </c>
      <c r="F53" s="11">
        <f>C53+D53-E53</f>
        <v>17450.32</v>
      </c>
      <c r="H53" s="26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8"/>
      <c r="AA53" s="29"/>
    </row>
    <row r="54" spans="1:27" x14ac:dyDescent="0.25">
      <c r="A54" s="1">
        <v>8201</v>
      </c>
      <c r="B54" s="1" t="s">
        <v>41</v>
      </c>
      <c r="C54" s="11">
        <v>11120</v>
      </c>
      <c r="D54" s="4">
        <f>(4*1390)+770.32</f>
        <v>6330.32</v>
      </c>
      <c r="E54" s="5"/>
      <c r="F54" s="11">
        <f>C54+D54-E54</f>
        <v>17450.32</v>
      </c>
    </row>
    <row r="55" spans="1:27" ht="19.5" thickBot="1" x14ac:dyDescent="0.3">
      <c r="C55" s="11"/>
      <c r="D55" s="4"/>
      <c r="F55" s="21">
        <f>SUM(F53:F54)</f>
        <v>34900.639999999999</v>
      </c>
    </row>
    <row r="56" spans="1:27" ht="19.5" thickTop="1" x14ac:dyDescent="0.25">
      <c r="C56" s="11"/>
      <c r="D56" s="4"/>
      <c r="E56" s="5"/>
    </row>
    <row r="57" spans="1:27" x14ac:dyDescent="0.25">
      <c r="B57" s="1" t="s">
        <v>45</v>
      </c>
      <c r="C57" s="31">
        <v>9998</v>
      </c>
      <c r="D57" s="4"/>
      <c r="E57" s="5">
        <f>D28</f>
        <v>2059.3199999999997</v>
      </c>
    </row>
    <row r="58" spans="1:27" x14ac:dyDescent="0.25">
      <c r="B58" s="1" t="s">
        <v>46</v>
      </c>
      <c r="C58" s="31">
        <v>9998</v>
      </c>
      <c r="D58" s="4"/>
      <c r="E58" s="5">
        <f>D26</f>
        <v>2606.6799999999998</v>
      </c>
    </row>
    <row r="59" spans="1:27" x14ac:dyDescent="0.25">
      <c r="B59" s="1" t="s">
        <v>47</v>
      </c>
      <c r="C59" s="31">
        <v>9998</v>
      </c>
      <c r="D59" s="4"/>
      <c r="E59" s="5">
        <f>D27</f>
        <v>1518.12</v>
      </c>
    </row>
    <row r="60" spans="1:27" x14ac:dyDescent="0.25">
      <c r="C60" s="11"/>
      <c r="D60" s="32"/>
      <c r="E60" s="33"/>
    </row>
    <row r="61" spans="1:27" ht="19.5" thickBot="1" x14ac:dyDescent="0.3">
      <c r="A61" s="1" t="s">
        <v>48</v>
      </c>
      <c r="C61" s="11"/>
      <c r="D61" s="34">
        <f>SUM(D3:D60)</f>
        <v>15891.439999999999</v>
      </c>
      <c r="E61" s="34">
        <f>SUM(E3:E60)</f>
        <v>15891.439999999999</v>
      </c>
      <c r="Z61" s="35"/>
    </row>
    <row r="62" spans="1:27" ht="19.5" thickTop="1" x14ac:dyDescent="0.25">
      <c r="Z62" s="35"/>
    </row>
  </sheetData>
  <mergeCells count="12">
    <mergeCell ref="H1:AA1"/>
    <mergeCell ref="H52:L52"/>
    <mergeCell ref="H48:L48"/>
    <mergeCell ref="H50:L50"/>
    <mergeCell ref="H16:K16"/>
    <mergeCell ref="H4:K4"/>
    <mergeCell ref="H3:K3"/>
    <mergeCell ref="L16:Z16"/>
    <mergeCell ref="H46:L46"/>
    <mergeCell ref="H17:K17"/>
    <mergeCell ref="H14:K14"/>
    <mergeCell ref="H2:K2"/>
  </mergeCells>
  <pageMargins left="0.25" right="0.25" top="0.75" bottom="0.75" header="0.3" footer="0.3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CASHFLOW</vt:lpstr>
      <vt:lpstr>CASHFLOW!Print_Area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Plumpton</dc:creator>
  <cp:lastModifiedBy>Charlotte Westwood-Dunkley</cp:lastModifiedBy>
  <cp:lastPrinted>2020-04-30T12:33:31Z</cp:lastPrinted>
  <dcterms:created xsi:type="dcterms:W3CDTF">2020-04-05T18:40:06Z</dcterms:created>
  <dcterms:modified xsi:type="dcterms:W3CDTF">2020-11-04T17:12:32Z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